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40" windowWidth="19815" windowHeight="9915" tabRatio="778"/>
  </bookViews>
  <sheets>
    <sheet name="Rekapitulace stavby" sheetId="1" r:id="rId1"/>
    <sheet name="01 - Modernizace učebny PC1" sheetId="2" r:id="rId2"/>
    <sheet name="02 - Modernizace učebny PC2" sheetId="3" r:id="rId3"/>
    <sheet name="03 - Oprava WC" sheetId="4" r:id="rId4"/>
    <sheet name="09 - VRN" sheetId="5" r:id="rId5"/>
    <sheet name="Pokyny pro vyplnění" sheetId="6" r:id="rId6"/>
  </sheets>
  <definedNames>
    <definedName name="_xlnm._FilterDatabase" localSheetId="1" hidden="1">'01 - Modernizace učebny PC1'!$C$93:$K$216</definedName>
    <definedName name="_xlnm._FilterDatabase" localSheetId="2" hidden="1">'02 - Modernizace učebny PC2'!$C$93:$K$231</definedName>
    <definedName name="_xlnm._FilterDatabase" localSheetId="3" hidden="1">'03 - Oprava WC'!$C$95:$K$499</definedName>
    <definedName name="_xlnm._FilterDatabase" localSheetId="4" hidden="1">'09 - VRN'!$C$80:$K$98</definedName>
    <definedName name="_xlnm.Print_Titles" localSheetId="1">'01 - Modernizace učebny PC1'!$93:$93</definedName>
    <definedName name="_xlnm.Print_Titles" localSheetId="2">'02 - Modernizace učebny PC2'!$93:$93</definedName>
    <definedName name="_xlnm.Print_Titles" localSheetId="3">'03 - Oprava WC'!$95:$95</definedName>
    <definedName name="_xlnm.Print_Titles" localSheetId="4">'09 - VRN'!$80:$80</definedName>
    <definedName name="_xlnm.Print_Titles" localSheetId="0">'Rekapitulace stavby'!$49:$49</definedName>
    <definedName name="_xlnm.Print_Area" localSheetId="1">'01 - Modernizace učebny PC1'!$C$4:$J$36,'01 - Modernizace učebny PC1'!$C$42:$J$75,'01 - Modernizace učebny PC1'!$C$81:$K$216</definedName>
    <definedName name="_xlnm.Print_Area" localSheetId="2">'02 - Modernizace učebny PC2'!$C$4:$J$36,'02 - Modernizace učebny PC2'!$C$42:$J$75,'02 - Modernizace učebny PC2'!$C$81:$K$231</definedName>
    <definedName name="_xlnm.Print_Area" localSheetId="3">'03 - Oprava WC'!$C$4:$J$36,'03 - Oprava WC'!$C$42:$J$77,'03 - Oprava WC'!$C$83:$K$499</definedName>
    <definedName name="_xlnm.Print_Area" localSheetId="4">'09 - VRN'!$C$4:$J$36,'09 - VRN'!$C$42:$J$62,'09 - VRN'!$C$68:$K$98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25725"/>
</workbook>
</file>

<file path=xl/calcChain.xml><?xml version="1.0" encoding="utf-8"?>
<calcChain xmlns="http://schemas.openxmlformats.org/spreadsheetml/2006/main">
  <c r="AY55" i="1"/>
  <c r="AX55"/>
  <c r="BI97" i="5"/>
  <c r="BH97"/>
  <c r="BG97"/>
  <c r="BF97"/>
  <c r="T97"/>
  <c r="T96" s="1"/>
  <c r="R97"/>
  <c r="R96" s="1"/>
  <c r="P97"/>
  <c r="P96" s="1"/>
  <c r="BK97"/>
  <c r="BK96" s="1"/>
  <c r="J96" s="1"/>
  <c r="J61" s="1"/>
  <c r="J97"/>
  <c r="BE97" s="1"/>
  <c r="BI93"/>
  <c r="BH93"/>
  <c r="BG93"/>
  <c r="BF93"/>
  <c r="BE93"/>
  <c r="T93"/>
  <c r="T92" s="1"/>
  <c r="R93"/>
  <c r="R92" s="1"/>
  <c r="P93"/>
  <c r="P92" s="1"/>
  <c r="BK93"/>
  <c r="BK92" s="1"/>
  <c r="J92" s="1"/>
  <c r="J60" s="1"/>
  <c r="J93"/>
  <c r="BI88"/>
  <c r="BH88"/>
  <c r="BG88"/>
  <c r="BF88"/>
  <c r="T88"/>
  <c r="T87" s="1"/>
  <c r="R88"/>
  <c r="R87" s="1"/>
  <c r="P88"/>
  <c r="P87" s="1"/>
  <c r="BK88"/>
  <c r="BK87" s="1"/>
  <c r="J87" s="1"/>
  <c r="J59" s="1"/>
  <c r="J88"/>
  <c r="BE88" s="1"/>
  <c r="BI86"/>
  <c r="BH86"/>
  <c r="BG86"/>
  <c r="BF86"/>
  <c r="BE86"/>
  <c r="T86"/>
  <c r="R86"/>
  <c r="P86"/>
  <c r="BK86"/>
  <c r="J86"/>
  <c r="BI84"/>
  <c r="F34" s="1"/>
  <c r="BD55" i="1" s="1"/>
  <c r="BH84" i="5"/>
  <c r="F33" s="1"/>
  <c r="BC55" i="1" s="1"/>
  <c r="BG84" i="5"/>
  <c r="F32" s="1"/>
  <c r="BB55" i="1" s="1"/>
  <c r="BF84" i="5"/>
  <c r="F31" s="1"/>
  <c r="BA55" i="1" s="1"/>
  <c r="BE84" i="5"/>
  <c r="T84"/>
  <c r="T83" s="1"/>
  <c r="T82" s="1"/>
  <c r="T81" s="1"/>
  <c r="R84"/>
  <c r="R83" s="1"/>
  <c r="R82" s="1"/>
  <c r="R81" s="1"/>
  <c r="P84"/>
  <c r="P83" s="1"/>
  <c r="P82" s="1"/>
  <c r="P81" s="1"/>
  <c r="AU55" i="1" s="1"/>
  <c r="BK84" i="5"/>
  <c r="BK83" s="1"/>
  <c r="J84"/>
  <c r="J77"/>
  <c r="F75"/>
  <c r="E73"/>
  <c r="J51"/>
  <c r="F49"/>
  <c r="E47"/>
  <c r="J18"/>
  <c r="E18"/>
  <c r="F78" s="1"/>
  <c r="J17"/>
  <c r="J15"/>
  <c r="E15"/>
  <c r="F77" s="1"/>
  <c r="J14"/>
  <c r="J12"/>
  <c r="J49" s="1"/>
  <c r="E7"/>
  <c r="E71" s="1"/>
  <c r="AY54" i="1"/>
  <c r="AX54"/>
  <c r="BI497" i="4"/>
  <c r="BH497"/>
  <c r="BG497"/>
  <c r="BF497"/>
  <c r="BE497"/>
  <c r="T497"/>
  <c r="R497"/>
  <c r="P497"/>
  <c r="BK497"/>
  <c r="J497"/>
  <c r="BI496"/>
  <c r="BH496"/>
  <c r="BG496"/>
  <c r="BF496"/>
  <c r="BE496"/>
  <c r="T496"/>
  <c r="R496"/>
  <c r="P496"/>
  <c r="BK496"/>
  <c r="J496"/>
  <c r="BI490"/>
  <c r="BH490"/>
  <c r="BG490"/>
  <c r="BF490"/>
  <c r="BE490"/>
  <c r="T490"/>
  <c r="R490"/>
  <c r="P490"/>
  <c r="BK490"/>
  <c r="J490"/>
  <c r="BI488"/>
  <c r="BH488"/>
  <c r="BG488"/>
  <c r="BF488"/>
  <c r="BE488"/>
  <c r="T488"/>
  <c r="R488"/>
  <c r="P488"/>
  <c r="BK488"/>
  <c r="J488"/>
  <c r="BI484"/>
  <c r="BH484"/>
  <c r="BG484"/>
  <c r="BF484"/>
  <c r="BE484"/>
  <c r="T484"/>
  <c r="R484"/>
  <c r="P484"/>
  <c r="BK484"/>
  <c r="J484"/>
  <c r="BI481"/>
  <c r="BH481"/>
  <c r="BG481"/>
  <c r="BF481"/>
  <c r="BE481"/>
  <c r="T481"/>
  <c r="R481"/>
  <c r="P481"/>
  <c r="BK481"/>
  <c r="J481"/>
  <c r="BI470"/>
  <c r="BH470"/>
  <c r="BG470"/>
  <c r="BF470"/>
  <c r="BE470"/>
  <c r="T470"/>
  <c r="T469" s="1"/>
  <c r="R470"/>
  <c r="R469" s="1"/>
  <c r="P470"/>
  <c r="P469" s="1"/>
  <c r="BK470"/>
  <c r="BK469" s="1"/>
  <c r="J469" s="1"/>
  <c r="J76" s="1"/>
  <c r="J470"/>
  <c r="BI468"/>
  <c r="BH468"/>
  <c r="BG468"/>
  <c r="BF468"/>
  <c r="T468"/>
  <c r="R468"/>
  <c r="P468"/>
  <c r="BK468"/>
  <c r="J468"/>
  <c r="BE468" s="1"/>
  <c r="BI463"/>
  <c r="BH463"/>
  <c r="BG463"/>
  <c r="BF463"/>
  <c r="T463"/>
  <c r="R463"/>
  <c r="P463"/>
  <c r="BK463"/>
  <c r="J463"/>
  <c r="BE463" s="1"/>
  <c r="BI460"/>
  <c r="BH460"/>
  <c r="BG460"/>
  <c r="BF460"/>
  <c r="T460"/>
  <c r="R460"/>
  <c r="P460"/>
  <c r="BK460"/>
  <c r="J460"/>
  <c r="BE460" s="1"/>
  <c r="BI457"/>
  <c r="BH457"/>
  <c r="BG457"/>
  <c r="BF457"/>
  <c r="T457"/>
  <c r="R457"/>
  <c r="P457"/>
  <c r="BK457"/>
  <c r="J457"/>
  <c r="BE457" s="1"/>
  <c r="BI449"/>
  <c r="BH449"/>
  <c r="BG449"/>
  <c r="BF449"/>
  <c r="T449"/>
  <c r="R449"/>
  <c r="P449"/>
  <c r="BK449"/>
  <c r="J449"/>
  <c r="BE449" s="1"/>
  <c r="BI447"/>
  <c r="BH447"/>
  <c r="BG447"/>
  <c r="BF447"/>
  <c r="T447"/>
  <c r="R447"/>
  <c r="P447"/>
  <c r="BK447"/>
  <c r="J447"/>
  <c r="BE447" s="1"/>
  <c r="BI434"/>
  <c r="BH434"/>
  <c r="BG434"/>
  <c r="BF434"/>
  <c r="T434"/>
  <c r="R434"/>
  <c r="P434"/>
  <c r="BK434"/>
  <c r="J434"/>
  <c r="BE434" s="1"/>
  <c r="BI433"/>
  <c r="BH433"/>
  <c r="BG433"/>
  <c r="BF433"/>
  <c r="BE433"/>
  <c r="T433"/>
  <c r="T432" s="1"/>
  <c r="R433"/>
  <c r="R432" s="1"/>
  <c r="P433"/>
  <c r="P432" s="1"/>
  <c r="BK433"/>
  <c r="BK432" s="1"/>
  <c r="J432" s="1"/>
  <c r="J75" s="1"/>
  <c r="J433"/>
  <c r="BI431"/>
  <c r="BH431"/>
  <c r="BG431"/>
  <c r="BF431"/>
  <c r="T431"/>
  <c r="R431"/>
  <c r="P431"/>
  <c r="BK431"/>
  <c r="J431"/>
  <c r="BE431" s="1"/>
  <c r="BI428"/>
  <c r="BH428"/>
  <c r="BG428"/>
  <c r="BF428"/>
  <c r="T428"/>
  <c r="R428"/>
  <c r="P428"/>
  <c r="BK428"/>
  <c r="J428"/>
  <c r="BE428" s="1"/>
  <c r="BI425"/>
  <c r="BH425"/>
  <c r="BG425"/>
  <c r="BF425"/>
  <c r="BE425"/>
  <c r="T425"/>
  <c r="R425"/>
  <c r="P425"/>
  <c r="BK425"/>
  <c r="J425"/>
  <c r="BI423"/>
  <c r="BH423"/>
  <c r="BG423"/>
  <c r="BF423"/>
  <c r="BE423"/>
  <c r="T423"/>
  <c r="R423"/>
  <c r="P423"/>
  <c r="BK423"/>
  <c r="J423"/>
  <c r="BI420"/>
  <c r="BH420"/>
  <c r="BG420"/>
  <c r="BF420"/>
  <c r="BE420"/>
  <c r="T420"/>
  <c r="R420"/>
  <c r="P420"/>
  <c r="BK420"/>
  <c r="J420"/>
  <c r="BI419"/>
  <c r="BH419"/>
  <c r="BG419"/>
  <c r="BF419"/>
  <c r="BE419"/>
  <c r="T419"/>
  <c r="R419"/>
  <c r="P419"/>
  <c r="BK419"/>
  <c r="J419"/>
  <c r="BI417"/>
  <c r="BH417"/>
  <c r="BG417"/>
  <c r="BF417"/>
  <c r="BE417"/>
  <c r="T417"/>
  <c r="R417"/>
  <c r="P417"/>
  <c r="BK417"/>
  <c r="J417"/>
  <c r="BI405"/>
  <c r="BH405"/>
  <c r="BG405"/>
  <c r="BF405"/>
  <c r="BE405"/>
  <c r="T405"/>
  <c r="R405"/>
  <c r="P405"/>
  <c r="BK405"/>
  <c r="J405"/>
  <c r="BI404"/>
  <c r="BH404"/>
  <c r="BG404"/>
  <c r="BF404"/>
  <c r="BE404"/>
  <c r="T404"/>
  <c r="T403" s="1"/>
  <c r="R404"/>
  <c r="R403" s="1"/>
  <c r="P404"/>
  <c r="P403" s="1"/>
  <c r="BK404"/>
  <c r="BK403" s="1"/>
  <c r="J403" s="1"/>
  <c r="J74" s="1"/>
  <c r="J404"/>
  <c r="BI402"/>
  <c r="BH402"/>
  <c r="BG402"/>
  <c r="BF402"/>
  <c r="T402"/>
  <c r="R402"/>
  <c r="P402"/>
  <c r="BK402"/>
  <c r="J402"/>
  <c r="BE402" s="1"/>
  <c r="BI396"/>
  <c r="BH396"/>
  <c r="BG396"/>
  <c r="BF396"/>
  <c r="T396"/>
  <c r="R396"/>
  <c r="P396"/>
  <c r="BK396"/>
  <c r="J396"/>
  <c r="BE396" s="1"/>
  <c r="BI395"/>
  <c r="BH395"/>
  <c r="BG395"/>
  <c r="BF395"/>
  <c r="T395"/>
  <c r="R395"/>
  <c r="P395"/>
  <c r="BK395"/>
  <c r="J395"/>
  <c r="BE395" s="1"/>
  <c r="BI394"/>
  <c r="BH394"/>
  <c r="BG394"/>
  <c r="BF394"/>
  <c r="T394"/>
  <c r="R394"/>
  <c r="P394"/>
  <c r="BK394"/>
  <c r="J394"/>
  <c r="BE394" s="1"/>
  <c r="BI393"/>
  <c r="BH393"/>
  <c r="BG393"/>
  <c r="BF393"/>
  <c r="T393"/>
  <c r="R393"/>
  <c r="P393"/>
  <c r="BK393"/>
  <c r="J393"/>
  <c r="BE393" s="1"/>
  <c r="BI392"/>
  <c r="BH392"/>
  <c r="BG392"/>
  <c r="BF392"/>
  <c r="T392"/>
  <c r="R392"/>
  <c r="P392"/>
  <c r="BK392"/>
  <c r="J392"/>
  <c r="BE392" s="1"/>
  <c r="BI391"/>
  <c r="BH391"/>
  <c r="BG391"/>
  <c r="BF391"/>
  <c r="BE391"/>
  <c r="T391"/>
  <c r="R391"/>
  <c r="P391"/>
  <c r="BK391"/>
  <c r="J391"/>
  <c r="BI390"/>
  <c r="BH390"/>
  <c r="BG390"/>
  <c r="BF390"/>
  <c r="BE390"/>
  <c r="T390"/>
  <c r="R390"/>
  <c r="P390"/>
  <c r="BK390"/>
  <c r="J390"/>
  <c r="BI387"/>
  <c r="BH387"/>
  <c r="BG387"/>
  <c r="BF387"/>
  <c r="BE387"/>
  <c r="T387"/>
  <c r="T386" s="1"/>
  <c r="R387"/>
  <c r="R386" s="1"/>
  <c r="P387"/>
  <c r="P386" s="1"/>
  <c r="BK387"/>
  <c r="BK386" s="1"/>
  <c r="J386" s="1"/>
  <c r="J73" s="1"/>
  <c r="J387"/>
  <c r="BI385"/>
  <c r="BH385"/>
  <c r="BG385"/>
  <c r="BF385"/>
  <c r="T385"/>
  <c r="T384" s="1"/>
  <c r="R385"/>
  <c r="R384" s="1"/>
  <c r="P385"/>
  <c r="P384" s="1"/>
  <c r="BK385"/>
  <c r="BK384" s="1"/>
  <c r="J384" s="1"/>
  <c r="J72" s="1"/>
  <c r="J385"/>
  <c r="BE385" s="1"/>
  <c r="BI383"/>
  <c r="BH383"/>
  <c r="BG383"/>
  <c r="BF383"/>
  <c r="BE383"/>
  <c r="T383"/>
  <c r="T382" s="1"/>
  <c r="R383"/>
  <c r="R382" s="1"/>
  <c r="P383"/>
  <c r="P382" s="1"/>
  <c r="BK383"/>
  <c r="BK382" s="1"/>
  <c r="J382" s="1"/>
  <c r="J71" s="1"/>
  <c r="J383"/>
  <c r="BI381"/>
  <c r="BH381"/>
  <c r="BG381"/>
  <c r="BF381"/>
  <c r="T381"/>
  <c r="R381"/>
  <c r="P381"/>
  <c r="BK381"/>
  <c r="J381"/>
  <c r="BE381" s="1"/>
  <c r="BI379"/>
  <c r="BH379"/>
  <c r="BG379"/>
  <c r="BF379"/>
  <c r="T379"/>
  <c r="R379"/>
  <c r="P379"/>
  <c r="BK379"/>
  <c r="J379"/>
  <c r="BE379" s="1"/>
  <c r="BI378"/>
  <c r="BH378"/>
  <c r="BG378"/>
  <c r="BF378"/>
  <c r="T378"/>
  <c r="R378"/>
  <c r="P378"/>
  <c r="BK378"/>
  <c r="J378"/>
  <c r="BE378" s="1"/>
  <c r="BI376"/>
  <c r="BH376"/>
  <c r="BG376"/>
  <c r="BF376"/>
  <c r="BE376"/>
  <c r="T376"/>
  <c r="R376"/>
  <c r="P376"/>
  <c r="BK376"/>
  <c r="J376"/>
  <c r="BI373"/>
  <c r="BH373"/>
  <c r="BG373"/>
  <c r="BF373"/>
  <c r="BE373"/>
  <c r="T373"/>
  <c r="R373"/>
  <c r="P373"/>
  <c r="BK373"/>
  <c r="J373"/>
  <c r="BI370"/>
  <c r="BH370"/>
  <c r="BG370"/>
  <c r="BF370"/>
  <c r="BE370"/>
  <c r="T370"/>
  <c r="R370"/>
  <c r="P370"/>
  <c r="BK370"/>
  <c r="J370"/>
  <c r="BI367"/>
  <c r="BH367"/>
  <c r="BG367"/>
  <c r="BF367"/>
  <c r="BE367"/>
  <c r="T367"/>
  <c r="T366" s="1"/>
  <c r="T365" s="1"/>
  <c r="R367"/>
  <c r="R366" s="1"/>
  <c r="R365" s="1"/>
  <c r="P367"/>
  <c r="P366" s="1"/>
  <c r="P365" s="1"/>
  <c r="BK367"/>
  <c r="BK366" s="1"/>
  <c r="J367"/>
  <c r="BI364"/>
  <c r="BH364"/>
  <c r="BG364"/>
  <c r="BF364"/>
  <c r="BE364"/>
  <c r="T364"/>
  <c r="T363" s="1"/>
  <c r="R364"/>
  <c r="R363" s="1"/>
  <c r="P364"/>
  <c r="P363" s="1"/>
  <c r="BK364"/>
  <c r="BK363" s="1"/>
  <c r="J363" s="1"/>
  <c r="J68" s="1"/>
  <c r="J364"/>
  <c r="BI361"/>
  <c r="BH361"/>
  <c r="BG361"/>
  <c r="BF361"/>
  <c r="T361"/>
  <c r="R361"/>
  <c r="P361"/>
  <c r="BK361"/>
  <c r="J361"/>
  <c r="BE361" s="1"/>
  <c r="BI359"/>
  <c r="BH359"/>
  <c r="BG359"/>
  <c r="BF359"/>
  <c r="T359"/>
  <c r="R359"/>
  <c r="P359"/>
  <c r="BK359"/>
  <c r="J359"/>
  <c r="BE359" s="1"/>
  <c r="BI357"/>
  <c r="BH357"/>
  <c r="BG357"/>
  <c r="BF357"/>
  <c r="T357"/>
  <c r="R357"/>
  <c r="P357"/>
  <c r="BK357"/>
  <c r="J357"/>
  <c r="BE357" s="1"/>
  <c r="BI354"/>
  <c r="BH354"/>
  <c r="BG354"/>
  <c r="BF354"/>
  <c r="T354"/>
  <c r="R354"/>
  <c r="P354"/>
  <c r="BK354"/>
  <c r="J354"/>
  <c r="BE354" s="1"/>
  <c r="BI353"/>
  <c r="BH353"/>
  <c r="BG353"/>
  <c r="BF353"/>
  <c r="T353"/>
  <c r="R353"/>
  <c r="P353"/>
  <c r="BK353"/>
  <c r="J353"/>
  <c r="BE353" s="1"/>
  <c r="BI352"/>
  <c r="BH352"/>
  <c r="BG352"/>
  <c r="BF352"/>
  <c r="BE352"/>
  <c r="T352"/>
  <c r="T351" s="1"/>
  <c r="R352"/>
  <c r="R351" s="1"/>
  <c r="P352"/>
  <c r="P351" s="1"/>
  <c r="BK352"/>
  <c r="BK351" s="1"/>
  <c r="J351" s="1"/>
  <c r="J67" s="1"/>
  <c r="J352"/>
  <c r="BI345"/>
  <c r="BH345"/>
  <c r="BG345"/>
  <c r="BF345"/>
  <c r="T345"/>
  <c r="R345"/>
  <c r="P345"/>
  <c r="BK345"/>
  <c r="J345"/>
  <c r="BE345" s="1"/>
  <c r="BI342"/>
  <c r="BH342"/>
  <c r="BG342"/>
  <c r="BF342"/>
  <c r="T342"/>
  <c r="R342"/>
  <c r="P342"/>
  <c r="BK342"/>
  <c r="J342"/>
  <c r="BE342" s="1"/>
  <c r="BI341"/>
  <c r="BH341"/>
  <c r="BG341"/>
  <c r="BF341"/>
  <c r="BE341"/>
  <c r="T341"/>
  <c r="R341"/>
  <c r="P341"/>
  <c r="BK341"/>
  <c r="J341"/>
  <c r="BI338"/>
  <c r="BH338"/>
  <c r="BG338"/>
  <c r="BF338"/>
  <c r="BE338"/>
  <c r="T338"/>
  <c r="R338"/>
  <c r="P338"/>
  <c r="BK338"/>
  <c r="J338"/>
  <c r="BI335"/>
  <c r="BH335"/>
  <c r="BG335"/>
  <c r="BF335"/>
  <c r="BE335"/>
  <c r="T335"/>
  <c r="R335"/>
  <c r="P335"/>
  <c r="BK335"/>
  <c r="J335"/>
  <c r="BI333"/>
  <c r="BH333"/>
  <c r="BG333"/>
  <c r="BF333"/>
  <c r="BE333"/>
  <c r="T333"/>
  <c r="R333"/>
  <c r="P333"/>
  <c r="BK333"/>
  <c r="J333"/>
  <c r="BI329"/>
  <c r="BH329"/>
  <c r="BG329"/>
  <c r="BF329"/>
  <c r="BE329"/>
  <c r="T329"/>
  <c r="R329"/>
  <c r="P329"/>
  <c r="BK329"/>
  <c r="J329"/>
  <c r="BI326"/>
  <c r="BH326"/>
  <c r="BG326"/>
  <c r="BF326"/>
  <c r="BE326"/>
  <c r="T326"/>
  <c r="R326"/>
  <c r="P326"/>
  <c r="BK326"/>
  <c r="J326"/>
  <c r="BI325"/>
  <c r="BH325"/>
  <c r="BG325"/>
  <c r="BF325"/>
  <c r="BE325"/>
  <c r="T325"/>
  <c r="R325"/>
  <c r="P325"/>
  <c r="BK325"/>
  <c r="J325"/>
  <c r="BI322"/>
  <c r="BH322"/>
  <c r="BG322"/>
  <c r="BF322"/>
  <c r="BE322"/>
  <c r="T322"/>
  <c r="R322"/>
  <c r="P322"/>
  <c r="BK322"/>
  <c r="J322"/>
  <c r="BI321"/>
  <c r="BH321"/>
  <c r="BG321"/>
  <c r="BF321"/>
  <c r="BE321"/>
  <c r="T321"/>
  <c r="R321"/>
  <c r="P321"/>
  <c r="BK321"/>
  <c r="J321"/>
  <c r="BI314"/>
  <c r="BH314"/>
  <c r="BG314"/>
  <c r="BF314"/>
  <c r="BE314"/>
  <c r="T314"/>
  <c r="R314"/>
  <c r="P314"/>
  <c r="BK314"/>
  <c r="J314"/>
  <c r="BI308"/>
  <c r="BH308"/>
  <c r="BG308"/>
  <c r="BF308"/>
  <c r="BE308"/>
  <c r="T308"/>
  <c r="R308"/>
  <c r="P308"/>
  <c r="BK308"/>
  <c r="J308"/>
  <c r="BI301"/>
  <c r="BH301"/>
  <c r="BG301"/>
  <c r="BF301"/>
  <c r="BE301"/>
  <c r="T301"/>
  <c r="R301"/>
  <c r="P301"/>
  <c r="BK301"/>
  <c r="J301"/>
  <c r="BI298"/>
  <c r="BH298"/>
  <c r="BG298"/>
  <c r="BF298"/>
  <c r="BE298"/>
  <c r="T298"/>
  <c r="R298"/>
  <c r="P298"/>
  <c r="BK298"/>
  <c r="J298"/>
  <c r="BI295"/>
  <c r="BH295"/>
  <c r="BG295"/>
  <c r="BF295"/>
  <c r="BE295"/>
  <c r="T295"/>
  <c r="R295"/>
  <c r="P295"/>
  <c r="BK295"/>
  <c r="J295"/>
  <c r="BI289"/>
  <c r="BH289"/>
  <c r="BG289"/>
  <c r="BF289"/>
  <c r="BE289"/>
  <c r="T289"/>
  <c r="R289"/>
  <c r="P289"/>
  <c r="BK289"/>
  <c r="J289"/>
  <c r="BI286"/>
  <c r="BH286"/>
  <c r="BG286"/>
  <c r="BF286"/>
  <c r="BE286"/>
  <c r="T286"/>
  <c r="R286"/>
  <c r="P286"/>
  <c r="BK286"/>
  <c r="J286"/>
  <c r="BI281"/>
  <c r="BH281"/>
  <c r="BG281"/>
  <c r="BF281"/>
  <c r="BE281"/>
  <c r="T281"/>
  <c r="R281"/>
  <c r="P281"/>
  <c r="BK281"/>
  <c r="J281"/>
  <c r="BI278"/>
  <c r="BH278"/>
  <c r="BG278"/>
  <c r="BF278"/>
  <c r="BE278"/>
  <c r="T278"/>
  <c r="R278"/>
  <c r="P278"/>
  <c r="BK278"/>
  <c r="J278"/>
  <c r="BI275"/>
  <c r="BH275"/>
  <c r="BG275"/>
  <c r="BF275"/>
  <c r="BE275"/>
  <c r="T275"/>
  <c r="R275"/>
  <c r="P275"/>
  <c r="BK275"/>
  <c r="J275"/>
  <c r="BI272"/>
  <c r="BH272"/>
  <c r="BG272"/>
  <c r="BF272"/>
  <c r="BE272"/>
  <c r="T272"/>
  <c r="R272"/>
  <c r="P272"/>
  <c r="BK272"/>
  <c r="J272"/>
  <c r="BI269"/>
  <c r="BH269"/>
  <c r="BG269"/>
  <c r="BF269"/>
  <c r="BE269"/>
  <c r="T269"/>
  <c r="T268" s="1"/>
  <c r="R269"/>
  <c r="R268" s="1"/>
  <c r="P269"/>
  <c r="P268" s="1"/>
  <c r="BK269"/>
  <c r="BK268" s="1"/>
  <c r="J268" s="1"/>
  <c r="J66" s="1"/>
  <c r="J269"/>
  <c r="BI267"/>
  <c r="BH267"/>
  <c r="BG267"/>
  <c r="BF267"/>
  <c r="T267"/>
  <c r="R267"/>
  <c r="P267"/>
  <c r="BK267"/>
  <c r="J267"/>
  <c r="BE267" s="1"/>
  <c r="BI266"/>
  <c r="BH266"/>
  <c r="BG266"/>
  <c r="BF266"/>
  <c r="T266"/>
  <c r="R266"/>
  <c r="P266"/>
  <c r="BK266"/>
  <c r="J266"/>
  <c r="BE266" s="1"/>
  <c r="BI265"/>
  <c r="BH265"/>
  <c r="BG265"/>
  <c r="BF265"/>
  <c r="T265"/>
  <c r="R265"/>
  <c r="P265"/>
  <c r="BK265"/>
  <c r="J265"/>
  <c r="BE265" s="1"/>
  <c r="BI264"/>
  <c r="BH264"/>
  <c r="BG264"/>
  <c r="BF264"/>
  <c r="T264"/>
  <c r="R264"/>
  <c r="P264"/>
  <c r="BK264"/>
  <c r="J264"/>
  <c r="BE264" s="1"/>
  <c r="BI263"/>
  <c r="BH263"/>
  <c r="BG263"/>
  <c r="BF263"/>
  <c r="T263"/>
  <c r="R263"/>
  <c r="P263"/>
  <c r="BK263"/>
  <c r="J263"/>
  <c r="BE263" s="1"/>
  <c r="BI262"/>
  <c r="BH262"/>
  <c r="BG262"/>
  <c r="BF262"/>
  <c r="T262"/>
  <c r="R262"/>
  <c r="P262"/>
  <c r="BK262"/>
  <c r="J262"/>
  <c r="BE262" s="1"/>
  <c r="BI261"/>
  <c r="BH261"/>
  <c r="BG261"/>
  <c r="BF261"/>
  <c r="T261"/>
  <c r="R261"/>
  <c r="P261"/>
  <c r="BK261"/>
  <c r="J261"/>
  <c r="BE261" s="1"/>
  <c r="BI257"/>
  <c r="BH257"/>
  <c r="BG257"/>
  <c r="BF257"/>
  <c r="T257"/>
  <c r="T256" s="1"/>
  <c r="R257"/>
  <c r="R256" s="1"/>
  <c r="P257"/>
  <c r="P256" s="1"/>
  <c r="BK257"/>
  <c r="BK256" s="1"/>
  <c r="J256" s="1"/>
  <c r="J65" s="1"/>
  <c r="J257"/>
  <c r="BE257" s="1"/>
  <c r="BI252"/>
  <c r="BH252"/>
  <c r="BG252"/>
  <c r="BF252"/>
  <c r="BE252"/>
  <c r="T252"/>
  <c r="T251" s="1"/>
  <c r="R252"/>
  <c r="R251" s="1"/>
  <c r="P252"/>
  <c r="P251" s="1"/>
  <c r="BK252"/>
  <c r="BK251" s="1"/>
  <c r="J251" s="1"/>
  <c r="J64" s="1"/>
  <c r="J252"/>
  <c r="BI249"/>
  <c r="BH249"/>
  <c r="BG249"/>
  <c r="BF249"/>
  <c r="T249"/>
  <c r="R249"/>
  <c r="P249"/>
  <c r="BK249"/>
  <c r="J249"/>
  <c r="BE249" s="1"/>
  <c r="BI248"/>
  <c r="BH248"/>
  <c r="BG248"/>
  <c r="BF248"/>
  <c r="T248"/>
  <c r="R248"/>
  <c r="P248"/>
  <c r="BK248"/>
  <c r="J248"/>
  <c r="BE248" s="1"/>
  <c r="BI246"/>
  <c r="BH246"/>
  <c r="BG246"/>
  <c r="BF246"/>
  <c r="T246"/>
  <c r="R246"/>
  <c r="P246"/>
  <c r="BK246"/>
  <c r="J246"/>
  <c r="BE246" s="1"/>
  <c r="BI245"/>
  <c r="BH245"/>
  <c r="BG245"/>
  <c r="BF245"/>
  <c r="T245"/>
  <c r="R245"/>
  <c r="P245"/>
  <c r="BK245"/>
  <c r="J245"/>
  <c r="BE245" s="1"/>
  <c r="BI242"/>
  <c r="BH242"/>
  <c r="BG242"/>
  <c r="BF242"/>
  <c r="T242"/>
  <c r="R242"/>
  <c r="P242"/>
  <c r="BK242"/>
  <c r="J242"/>
  <c r="BE242" s="1"/>
  <c r="BI239"/>
  <c r="BH239"/>
  <c r="BG239"/>
  <c r="BF239"/>
  <c r="T239"/>
  <c r="T238" s="1"/>
  <c r="R239"/>
  <c r="R238" s="1"/>
  <c r="P239"/>
  <c r="P238" s="1"/>
  <c r="BK239"/>
  <c r="BK238" s="1"/>
  <c r="J238" s="1"/>
  <c r="J63" s="1"/>
  <c r="J239"/>
  <c r="BE239" s="1"/>
  <c r="BI232"/>
  <c r="BH232"/>
  <c r="BG232"/>
  <c r="BF232"/>
  <c r="BE232"/>
  <c r="T232"/>
  <c r="T231" s="1"/>
  <c r="R232"/>
  <c r="R231" s="1"/>
  <c r="P232"/>
  <c r="P231" s="1"/>
  <c r="BK232"/>
  <c r="BK231" s="1"/>
  <c r="J231" s="1"/>
  <c r="J62" s="1"/>
  <c r="J232"/>
  <c r="BI224"/>
  <c r="BH224"/>
  <c r="BG224"/>
  <c r="BF224"/>
  <c r="T224"/>
  <c r="R224"/>
  <c r="P224"/>
  <c r="BK224"/>
  <c r="J224"/>
  <c r="BE224" s="1"/>
  <c r="BI223"/>
  <c r="BH223"/>
  <c r="BG223"/>
  <c r="BF223"/>
  <c r="T223"/>
  <c r="R223"/>
  <c r="P223"/>
  <c r="BK223"/>
  <c r="J223"/>
  <c r="BE223" s="1"/>
  <c r="BI217"/>
  <c r="BH217"/>
  <c r="BG217"/>
  <c r="BF217"/>
  <c r="T217"/>
  <c r="R217"/>
  <c r="P217"/>
  <c r="BK217"/>
  <c r="J217"/>
  <c r="BE217" s="1"/>
  <c r="BI216"/>
  <c r="BH216"/>
  <c r="BG216"/>
  <c r="BF216"/>
  <c r="T216"/>
  <c r="R216"/>
  <c r="P216"/>
  <c r="BK216"/>
  <c r="J216"/>
  <c r="BE216" s="1"/>
  <c r="BI201"/>
  <c r="BH201"/>
  <c r="BG201"/>
  <c r="BF201"/>
  <c r="T201"/>
  <c r="R201"/>
  <c r="P201"/>
  <c r="BK201"/>
  <c r="J201"/>
  <c r="BE201" s="1"/>
  <c r="BI191"/>
  <c r="BH191"/>
  <c r="BG191"/>
  <c r="BF191"/>
  <c r="T191"/>
  <c r="R191"/>
  <c r="P191"/>
  <c r="BK191"/>
  <c r="J191"/>
  <c r="BE191" s="1"/>
  <c r="BI190"/>
  <c r="BH190"/>
  <c r="BG190"/>
  <c r="BF190"/>
  <c r="BE190"/>
  <c r="T190"/>
  <c r="R190"/>
  <c r="P190"/>
  <c r="BK190"/>
  <c r="J190"/>
  <c r="BI187"/>
  <c r="BH187"/>
  <c r="BG187"/>
  <c r="BF187"/>
  <c r="BE187"/>
  <c r="T187"/>
  <c r="R187"/>
  <c r="P187"/>
  <c r="BK187"/>
  <c r="J187"/>
  <c r="BI184"/>
  <c r="BH184"/>
  <c r="BG184"/>
  <c r="BF184"/>
  <c r="BE184"/>
  <c r="T184"/>
  <c r="T183" s="1"/>
  <c r="R184"/>
  <c r="R183" s="1"/>
  <c r="P184"/>
  <c r="P183" s="1"/>
  <c r="BK184"/>
  <c r="BK183" s="1"/>
  <c r="J183" s="1"/>
  <c r="J61" s="1"/>
  <c r="J184"/>
  <c r="BI179"/>
  <c r="BH179"/>
  <c r="BG179"/>
  <c r="BF179"/>
  <c r="T179"/>
  <c r="R179"/>
  <c r="P179"/>
  <c r="BK179"/>
  <c r="J179"/>
  <c r="BE179" s="1"/>
  <c r="BI178"/>
  <c r="BH178"/>
  <c r="BG178"/>
  <c r="BF178"/>
  <c r="T178"/>
  <c r="R178"/>
  <c r="P178"/>
  <c r="BK178"/>
  <c r="J178"/>
  <c r="BE178" s="1"/>
  <c r="BI172"/>
  <c r="BH172"/>
  <c r="BG172"/>
  <c r="BF172"/>
  <c r="T172"/>
  <c r="R172"/>
  <c r="P172"/>
  <c r="BK172"/>
  <c r="J172"/>
  <c r="BE172" s="1"/>
  <c r="BI166"/>
  <c r="BH166"/>
  <c r="BG166"/>
  <c r="BF166"/>
  <c r="BE166"/>
  <c r="T166"/>
  <c r="T165" s="1"/>
  <c r="R166"/>
  <c r="R165" s="1"/>
  <c r="P166"/>
  <c r="P165" s="1"/>
  <c r="BK166"/>
  <c r="BK165" s="1"/>
  <c r="J165" s="1"/>
  <c r="J60" s="1"/>
  <c r="J166"/>
  <c r="BI162"/>
  <c r="BH162"/>
  <c r="BG162"/>
  <c r="BF162"/>
  <c r="T162"/>
  <c r="R162"/>
  <c r="P162"/>
  <c r="BK162"/>
  <c r="J162"/>
  <c r="BE162" s="1"/>
  <c r="BI157"/>
  <c r="BH157"/>
  <c r="BG157"/>
  <c r="BF157"/>
  <c r="BE157"/>
  <c r="T157"/>
  <c r="R157"/>
  <c r="P157"/>
  <c r="BK157"/>
  <c r="J157"/>
  <c r="BI152"/>
  <c r="BH152"/>
  <c r="BG152"/>
  <c r="BF152"/>
  <c r="BE152"/>
  <c r="T152"/>
  <c r="R152"/>
  <c r="P152"/>
  <c r="BK152"/>
  <c r="J152"/>
  <c r="BI146"/>
  <c r="BH146"/>
  <c r="BG146"/>
  <c r="BF146"/>
  <c r="BE146"/>
  <c r="T146"/>
  <c r="R146"/>
  <c r="P146"/>
  <c r="BK146"/>
  <c r="J146"/>
  <c r="BI140"/>
  <c r="BH140"/>
  <c r="BG140"/>
  <c r="BF140"/>
  <c r="BE140"/>
  <c r="T140"/>
  <c r="R140"/>
  <c r="P140"/>
  <c r="BK140"/>
  <c r="J140"/>
  <c r="BI139"/>
  <c r="BH139"/>
  <c r="BG139"/>
  <c r="BF139"/>
  <c r="BE139"/>
  <c r="T139"/>
  <c r="R139"/>
  <c r="P139"/>
  <c r="BK139"/>
  <c r="J139"/>
  <c r="BI133"/>
  <c r="BH133"/>
  <c r="BG133"/>
  <c r="BF133"/>
  <c r="BE133"/>
  <c r="T133"/>
  <c r="R133"/>
  <c r="P133"/>
  <c r="BK133"/>
  <c r="J133"/>
  <c r="BI127"/>
  <c r="BH127"/>
  <c r="BG127"/>
  <c r="BF127"/>
  <c r="BE127"/>
  <c r="T127"/>
  <c r="R127"/>
  <c r="P127"/>
  <c r="BK127"/>
  <c r="J127"/>
  <c r="BI124"/>
  <c r="BH124"/>
  <c r="BG124"/>
  <c r="BF124"/>
  <c r="BE124"/>
  <c r="T124"/>
  <c r="R124"/>
  <c r="P124"/>
  <c r="BK124"/>
  <c r="J124"/>
  <c r="BI123"/>
  <c r="BH123"/>
  <c r="BG123"/>
  <c r="BF123"/>
  <c r="BE123"/>
  <c r="T123"/>
  <c r="R123"/>
  <c r="P123"/>
  <c r="BK123"/>
  <c r="J123"/>
  <c r="BI120"/>
  <c r="BH120"/>
  <c r="BG120"/>
  <c r="BF120"/>
  <c r="BE120"/>
  <c r="T120"/>
  <c r="T119" s="1"/>
  <c r="R120"/>
  <c r="R119" s="1"/>
  <c r="P120"/>
  <c r="P119" s="1"/>
  <c r="BK120"/>
  <c r="BK119" s="1"/>
  <c r="J119" s="1"/>
  <c r="J59" s="1"/>
  <c r="J120"/>
  <c r="BI117"/>
  <c r="BH117"/>
  <c r="BG117"/>
  <c r="BF117"/>
  <c r="T117"/>
  <c r="R117"/>
  <c r="P117"/>
  <c r="BK117"/>
  <c r="J117"/>
  <c r="BE117" s="1"/>
  <c r="BI116"/>
  <c r="BH116"/>
  <c r="BG116"/>
  <c r="BF116"/>
  <c r="T116"/>
  <c r="R116"/>
  <c r="P116"/>
  <c r="BK116"/>
  <c r="J116"/>
  <c r="BE116" s="1"/>
  <c r="BI113"/>
  <c r="BH113"/>
  <c r="BG113"/>
  <c r="BF113"/>
  <c r="T113"/>
  <c r="R113"/>
  <c r="P113"/>
  <c r="BK113"/>
  <c r="J113"/>
  <c r="BE113" s="1"/>
  <c r="BI111"/>
  <c r="BH111"/>
  <c r="BG111"/>
  <c r="BF111"/>
  <c r="T111"/>
  <c r="R111"/>
  <c r="P111"/>
  <c r="BK111"/>
  <c r="J111"/>
  <c r="BE111" s="1"/>
  <c r="BI109"/>
  <c r="BH109"/>
  <c r="BG109"/>
  <c r="BF109"/>
  <c r="T109"/>
  <c r="R109"/>
  <c r="P109"/>
  <c r="BK109"/>
  <c r="J109"/>
  <c r="BE109" s="1"/>
  <c r="BI107"/>
  <c r="BH107"/>
  <c r="BG107"/>
  <c r="BF107"/>
  <c r="T107"/>
  <c r="R107"/>
  <c r="P107"/>
  <c r="BK107"/>
  <c r="J107"/>
  <c r="BE107" s="1"/>
  <c r="BI102"/>
  <c r="BH102"/>
  <c r="BG102"/>
  <c r="BF102"/>
  <c r="T102"/>
  <c r="R102"/>
  <c r="P102"/>
  <c r="BK102"/>
  <c r="J102"/>
  <c r="BE102" s="1"/>
  <c r="BI99"/>
  <c r="F34" s="1"/>
  <c r="BD54" i="1" s="1"/>
  <c r="BH99" i="4"/>
  <c r="F33" s="1"/>
  <c r="BC54" i="1" s="1"/>
  <c r="BG99" i="4"/>
  <c r="F32" s="1"/>
  <c r="BB54" i="1" s="1"/>
  <c r="BF99" i="4"/>
  <c r="J31" s="1"/>
  <c r="AW54" i="1" s="1"/>
  <c r="T99" i="4"/>
  <c r="T98" s="1"/>
  <c r="T97" s="1"/>
  <c r="T96" s="1"/>
  <c r="R99"/>
  <c r="R98" s="1"/>
  <c r="R97" s="1"/>
  <c r="R96" s="1"/>
  <c r="P99"/>
  <c r="P98" s="1"/>
  <c r="P97" s="1"/>
  <c r="P96" s="1"/>
  <c r="AU54" i="1" s="1"/>
  <c r="BK99" i="4"/>
  <c r="BK98" s="1"/>
  <c r="J99"/>
  <c r="BE99" s="1"/>
  <c r="J92"/>
  <c r="F90"/>
  <c r="E88"/>
  <c r="J51"/>
  <c r="F49"/>
  <c r="E47"/>
  <c r="J18"/>
  <c r="E18"/>
  <c r="F93" s="1"/>
  <c r="J17"/>
  <c r="J15"/>
  <c r="E15"/>
  <c r="F92" s="1"/>
  <c r="J14"/>
  <c r="J12"/>
  <c r="J49" s="1"/>
  <c r="E7"/>
  <c r="E86" s="1"/>
  <c r="AY53" i="1"/>
  <c r="AX53"/>
  <c r="BI231" i="3"/>
  <c r="BH231"/>
  <c r="BG231"/>
  <c r="BF231"/>
  <c r="BE231"/>
  <c r="T231"/>
  <c r="T230" s="1"/>
  <c r="R231"/>
  <c r="R230" s="1"/>
  <c r="P231"/>
  <c r="P230" s="1"/>
  <c r="BK231"/>
  <c r="BK230" s="1"/>
  <c r="J230" s="1"/>
  <c r="J74" s="1"/>
  <c r="J231"/>
  <c r="BI227"/>
  <c r="BH227"/>
  <c r="BG227"/>
  <c r="BF227"/>
  <c r="T227"/>
  <c r="R227"/>
  <c r="P227"/>
  <c r="BK227"/>
  <c r="J227"/>
  <c r="BE227" s="1"/>
  <c r="BI225"/>
  <c r="BH225"/>
  <c r="BG225"/>
  <c r="BF225"/>
  <c r="BE225"/>
  <c r="T225"/>
  <c r="R225"/>
  <c r="P225"/>
  <c r="BK225"/>
  <c r="J225"/>
  <c r="BI224"/>
  <c r="BH224"/>
  <c r="BG224"/>
  <c r="BF224"/>
  <c r="BE224"/>
  <c r="T224"/>
  <c r="R224"/>
  <c r="P224"/>
  <c r="BK224"/>
  <c r="J224"/>
  <c r="BI220"/>
  <c r="BH220"/>
  <c r="BG220"/>
  <c r="BF220"/>
  <c r="BE220"/>
  <c r="T220"/>
  <c r="R220"/>
  <c r="P220"/>
  <c r="BK220"/>
  <c r="J220"/>
  <c r="BI218"/>
  <c r="BH218"/>
  <c r="BG218"/>
  <c r="BF218"/>
  <c r="BE218"/>
  <c r="T218"/>
  <c r="R218"/>
  <c r="P218"/>
  <c r="BK218"/>
  <c r="J218"/>
  <c r="BI214"/>
  <c r="BH214"/>
  <c r="BG214"/>
  <c r="BF214"/>
  <c r="BE214"/>
  <c r="T214"/>
  <c r="R214"/>
  <c r="P214"/>
  <c r="BK214"/>
  <c r="J214"/>
  <c r="BI212"/>
  <c r="BH212"/>
  <c r="BG212"/>
  <c r="BF212"/>
  <c r="BE212"/>
  <c r="T212"/>
  <c r="R212"/>
  <c r="P212"/>
  <c r="BK212"/>
  <c r="J212"/>
  <c r="BI205"/>
  <c r="BH205"/>
  <c r="BG205"/>
  <c r="BF205"/>
  <c r="BE205"/>
  <c r="T205"/>
  <c r="T204" s="1"/>
  <c r="R205"/>
  <c r="R204" s="1"/>
  <c r="P205"/>
  <c r="P204" s="1"/>
  <c r="BK205"/>
  <c r="BK204" s="1"/>
  <c r="J204" s="1"/>
  <c r="J73" s="1"/>
  <c r="J205"/>
  <c r="BI203"/>
  <c r="BH203"/>
  <c r="BG203"/>
  <c r="BF203"/>
  <c r="T203"/>
  <c r="R203"/>
  <c r="P203"/>
  <c r="BK203"/>
  <c r="J203"/>
  <c r="BE203" s="1"/>
  <c r="BI201"/>
  <c r="BH201"/>
  <c r="BG201"/>
  <c r="BF201"/>
  <c r="T201"/>
  <c r="R201"/>
  <c r="P201"/>
  <c r="BK201"/>
  <c r="J201"/>
  <c r="BE201" s="1"/>
  <c r="BI198"/>
  <c r="BH198"/>
  <c r="BG198"/>
  <c r="BF198"/>
  <c r="T198"/>
  <c r="R198"/>
  <c r="P198"/>
  <c r="BK198"/>
  <c r="J198"/>
  <c r="BE198" s="1"/>
  <c r="BI195"/>
  <c r="BH195"/>
  <c r="BG195"/>
  <c r="BF195"/>
  <c r="T195"/>
  <c r="R195"/>
  <c r="P195"/>
  <c r="BK195"/>
  <c r="J195"/>
  <c r="BE195" s="1"/>
  <c r="BI194"/>
  <c r="BH194"/>
  <c r="BG194"/>
  <c r="BF194"/>
  <c r="T194"/>
  <c r="R194"/>
  <c r="P194"/>
  <c r="BK194"/>
  <c r="J194"/>
  <c r="BE194" s="1"/>
  <c r="BI192"/>
  <c r="BH192"/>
  <c r="BG192"/>
  <c r="BF192"/>
  <c r="T192"/>
  <c r="R192"/>
  <c r="P192"/>
  <c r="BK192"/>
  <c r="J192"/>
  <c r="BE192" s="1"/>
  <c r="BI189"/>
  <c r="BH189"/>
  <c r="BG189"/>
  <c r="BF189"/>
  <c r="BE189"/>
  <c r="T189"/>
  <c r="R189"/>
  <c r="P189"/>
  <c r="BK189"/>
  <c r="J189"/>
  <c r="BI187"/>
  <c r="BH187"/>
  <c r="BG187"/>
  <c r="BF187"/>
  <c r="BE187"/>
  <c r="T187"/>
  <c r="R187"/>
  <c r="P187"/>
  <c r="BK187"/>
  <c r="J187"/>
  <c r="BI186"/>
  <c r="BH186"/>
  <c r="BG186"/>
  <c r="BF186"/>
  <c r="BE186"/>
  <c r="T186"/>
  <c r="R186"/>
  <c r="P186"/>
  <c r="BK186"/>
  <c r="J186"/>
  <c r="BI185"/>
  <c r="BH185"/>
  <c r="BG185"/>
  <c r="BF185"/>
  <c r="BE185"/>
  <c r="T185"/>
  <c r="R185"/>
  <c r="P185"/>
  <c r="BK185"/>
  <c r="J185"/>
  <c r="BI184"/>
  <c r="BH184"/>
  <c r="BG184"/>
  <c r="BF184"/>
  <c r="BE184"/>
  <c r="T184"/>
  <c r="R184"/>
  <c r="P184"/>
  <c r="BK184"/>
  <c r="J184"/>
  <c r="BI183"/>
  <c r="BH183"/>
  <c r="BG183"/>
  <c r="BF183"/>
  <c r="BE183"/>
  <c r="T183"/>
  <c r="R183"/>
  <c r="P183"/>
  <c r="BK183"/>
  <c r="J183"/>
  <c r="BI182"/>
  <c r="BH182"/>
  <c r="BG182"/>
  <c r="BF182"/>
  <c r="BE182"/>
  <c r="T182"/>
  <c r="R182"/>
  <c r="P182"/>
  <c r="BK182"/>
  <c r="J182"/>
  <c r="BI179"/>
  <c r="BH179"/>
  <c r="BG179"/>
  <c r="BF179"/>
  <c r="BE179"/>
  <c r="T179"/>
  <c r="R179"/>
  <c r="P179"/>
  <c r="BK179"/>
  <c r="J179"/>
  <c r="BI178"/>
  <c r="BH178"/>
  <c r="BG178"/>
  <c r="BF178"/>
  <c r="BE178"/>
  <c r="T178"/>
  <c r="T177" s="1"/>
  <c r="R178"/>
  <c r="R177" s="1"/>
  <c r="P178"/>
  <c r="P177" s="1"/>
  <c r="BK178"/>
  <c r="BK177" s="1"/>
  <c r="J177" s="1"/>
  <c r="J72" s="1"/>
  <c r="J178"/>
  <c r="BI176"/>
  <c r="BH176"/>
  <c r="BG176"/>
  <c r="BF176"/>
  <c r="T176"/>
  <c r="R176"/>
  <c r="P176"/>
  <c r="BK176"/>
  <c r="J176"/>
  <c r="BE176" s="1"/>
  <c r="BI173"/>
  <c r="BH173"/>
  <c r="BG173"/>
  <c r="BF173"/>
  <c r="T173"/>
  <c r="T172" s="1"/>
  <c r="R173"/>
  <c r="R172" s="1"/>
  <c r="P173"/>
  <c r="P172" s="1"/>
  <c r="BK173"/>
  <c r="BK172" s="1"/>
  <c r="J172" s="1"/>
  <c r="J71" s="1"/>
  <c r="J173"/>
  <c r="BE173" s="1"/>
  <c r="BI171"/>
  <c r="BH171"/>
  <c r="BG171"/>
  <c r="BF171"/>
  <c r="BE171"/>
  <c r="T171"/>
  <c r="T170" s="1"/>
  <c r="R171"/>
  <c r="R170" s="1"/>
  <c r="P171"/>
  <c r="P170" s="1"/>
  <c r="BK171"/>
  <c r="BK170" s="1"/>
  <c r="J170" s="1"/>
  <c r="J70" s="1"/>
  <c r="J171"/>
  <c r="BI169"/>
  <c r="BH169"/>
  <c r="BG169"/>
  <c r="BF169"/>
  <c r="T169"/>
  <c r="T168" s="1"/>
  <c r="R169"/>
  <c r="R168" s="1"/>
  <c r="P169"/>
  <c r="P168" s="1"/>
  <c r="BK169"/>
  <c r="BK168" s="1"/>
  <c r="J168" s="1"/>
  <c r="J69" s="1"/>
  <c r="J169"/>
  <c r="BE169" s="1"/>
  <c r="BI167"/>
  <c r="BH167"/>
  <c r="BG167"/>
  <c r="BF167"/>
  <c r="BE167"/>
  <c r="T167"/>
  <c r="T166" s="1"/>
  <c r="T165" s="1"/>
  <c r="R167"/>
  <c r="R166" s="1"/>
  <c r="P167"/>
  <c r="P166" s="1"/>
  <c r="P165" s="1"/>
  <c r="BK167"/>
  <c r="BK166" s="1"/>
  <c r="J167"/>
  <c r="BI164"/>
  <c r="BH164"/>
  <c r="BG164"/>
  <c r="BF164"/>
  <c r="BE164"/>
  <c r="T164"/>
  <c r="T163" s="1"/>
  <c r="R164"/>
  <c r="R163" s="1"/>
  <c r="P164"/>
  <c r="P163" s="1"/>
  <c r="BK164"/>
  <c r="BK163" s="1"/>
  <c r="J163" s="1"/>
  <c r="J66" s="1"/>
  <c r="J164"/>
  <c r="BI162"/>
  <c r="BH162"/>
  <c r="BG162"/>
  <c r="BF162"/>
  <c r="T162"/>
  <c r="R162"/>
  <c r="P162"/>
  <c r="BK162"/>
  <c r="J162"/>
  <c r="BE162" s="1"/>
  <c r="BI159"/>
  <c r="BH159"/>
  <c r="BG159"/>
  <c r="BF159"/>
  <c r="T159"/>
  <c r="R159"/>
  <c r="P159"/>
  <c r="BK159"/>
  <c r="J159"/>
  <c r="BE159" s="1"/>
  <c r="BI158"/>
  <c r="BH158"/>
  <c r="BG158"/>
  <c r="BF158"/>
  <c r="T158"/>
  <c r="R158"/>
  <c r="P158"/>
  <c r="BK158"/>
  <c r="J158"/>
  <c r="BE158" s="1"/>
  <c r="BI157"/>
  <c r="BH157"/>
  <c r="BG157"/>
  <c r="BF157"/>
  <c r="T157"/>
  <c r="T156" s="1"/>
  <c r="R157"/>
  <c r="R156" s="1"/>
  <c r="P157"/>
  <c r="P156" s="1"/>
  <c r="BK157"/>
  <c r="BK156" s="1"/>
  <c r="J156" s="1"/>
  <c r="J65" s="1"/>
  <c r="J157"/>
  <c r="BE157" s="1"/>
  <c r="BI153"/>
  <c r="BH153"/>
  <c r="BG153"/>
  <c r="BF153"/>
  <c r="BE153"/>
  <c r="T153"/>
  <c r="R153"/>
  <c r="P153"/>
  <c r="BK153"/>
  <c r="J153"/>
  <c r="BI150"/>
  <c r="BH150"/>
  <c r="BG150"/>
  <c r="BF150"/>
  <c r="BE150"/>
  <c r="T150"/>
  <c r="R150"/>
  <c r="P150"/>
  <c r="BK150"/>
  <c r="J150"/>
  <c r="BI147"/>
  <c r="BH147"/>
  <c r="BG147"/>
  <c r="BF147"/>
  <c r="BE147"/>
  <c r="T147"/>
  <c r="R147"/>
  <c r="P147"/>
  <c r="BK147"/>
  <c r="J147"/>
  <c r="BI141"/>
  <c r="BH141"/>
  <c r="BG141"/>
  <c r="BF141"/>
  <c r="BE141"/>
  <c r="T141"/>
  <c r="R141"/>
  <c r="P141"/>
  <c r="BK141"/>
  <c r="J141"/>
  <c r="BI138"/>
  <c r="BH138"/>
  <c r="BG138"/>
  <c r="BF138"/>
  <c r="BE138"/>
  <c r="T138"/>
  <c r="T137" s="1"/>
  <c r="R138"/>
  <c r="R137" s="1"/>
  <c r="P138"/>
  <c r="P137" s="1"/>
  <c r="BK138"/>
  <c r="BK137" s="1"/>
  <c r="J137" s="1"/>
  <c r="J64" s="1"/>
  <c r="J138"/>
  <c r="BI133"/>
  <c r="BH133"/>
  <c r="BG133"/>
  <c r="BF133"/>
  <c r="T133"/>
  <c r="T132" s="1"/>
  <c r="R133"/>
  <c r="R132" s="1"/>
  <c r="P133"/>
  <c r="P132" s="1"/>
  <c r="BK133"/>
  <c r="BK132" s="1"/>
  <c r="J132" s="1"/>
  <c r="J63" s="1"/>
  <c r="J133"/>
  <c r="BE133" s="1"/>
  <c r="BI130"/>
  <c r="BH130"/>
  <c r="BG130"/>
  <c r="BF130"/>
  <c r="BE130"/>
  <c r="T130"/>
  <c r="T129" s="1"/>
  <c r="R130"/>
  <c r="R129" s="1"/>
  <c r="P130"/>
  <c r="P129" s="1"/>
  <c r="BK130"/>
  <c r="BK129" s="1"/>
  <c r="J129" s="1"/>
  <c r="J62" s="1"/>
  <c r="J130"/>
  <c r="BI128"/>
  <c r="BH128"/>
  <c r="BG128"/>
  <c r="BF128"/>
  <c r="T128"/>
  <c r="R128"/>
  <c r="P128"/>
  <c r="BK128"/>
  <c r="J128"/>
  <c r="BE128" s="1"/>
  <c r="BI127"/>
  <c r="BH127"/>
  <c r="BG127"/>
  <c r="BF127"/>
  <c r="T127"/>
  <c r="T126" s="1"/>
  <c r="R127"/>
  <c r="R126" s="1"/>
  <c r="P127"/>
  <c r="P126" s="1"/>
  <c r="BK127"/>
  <c r="BK126" s="1"/>
  <c r="J126" s="1"/>
  <c r="J61" s="1"/>
  <c r="J127"/>
  <c r="BE127" s="1"/>
  <c r="BI123"/>
  <c r="BH123"/>
  <c r="BG123"/>
  <c r="BF123"/>
  <c r="BE123"/>
  <c r="T123"/>
  <c r="T122" s="1"/>
  <c r="R123"/>
  <c r="R122" s="1"/>
  <c r="P123"/>
  <c r="P122" s="1"/>
  <c r="BK123"/>
  <c r="BK122" s="1"/>
  <c r="J122" s="1"/>
  <c r="J60" s="1"/>
  <c r="J123"/>
  <c r="BI116"/>
  <c r="BH116"/>
  <c r="BG116"/>
  <c r="BF116"/>
  <c r="T116"/>
  <c r="R116"/>
  <c r="P116"/>
  <c r="BK116"/>
  <c r="J116"/>
  <c r="BE116" s="1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 s="1"/>
  <c r="BI113"/>
  <c r="BH113"/>
  <c r="BG113"/>
  <c r="BF113"/>
  <c r="T113"/>
  <c r="R113"/>
  <c r="P113"/>
  <c r="BK113"/>
  <c r="J113"/>
  <c r="BE113" s="1"/>
  <c r="BI110"/>
  <c r="BH110"/>
  <c r="BG110"/>
  <c r="BF110"/>
  <c r="T110"/>
  <c r="R110"/>
  <c r="P110"/>
  <c r="BK110"/>
  <c r="J110"/>
  <c r="BE110" s="1"/>
  <c r="BI105"/>
  <c r="BH105"/>
  <c r="BG105"/>
  <c r="BF105"/>
  <c r="T105"/>
  <c r="T104" s="1"/>
  <c r="R105"/>
  <c r="R104" s="1"/>
  <c r="P105"/>
  <c r="P104" s="1"/>
  <c r="BK105"/>
  <c r="BK104" s="1"/>
  <c r="J104" s="1"/>
  <c r="J59" s="1"/>
  <c r="J105"/>
  <c r="BE105" s="1"/>
  <c r="BI101"/>
  <c r="BH101"/>
  <c r="BG101"/>
  <c r="BF101"/>
  <c r="BE101"/>
  <c r="T101"/>
  <c r="R101"/>
  <c r="P101"/>
  <c r="BK101"/>
  <c r="J101"/>
  <c r="BI100"/>
  <c r="BH100"/>
  <c r="BG100"/>
  <c r="BF100"/>
  <c r="BE100"/>
  <c r="T100"/>
  <c r="R100"/>
  <c r="P100"/>
  <c r="BK100"/>
  <c r="J100"/>
  <c r="BI97"/>
  <c r="F34" s="1"/>
  <c r="BD53" i="1" s="1"/>
  <c r="BH97" i="3"/>
  <c r="F33" s="1"/>
  <c r="BC53" i="1" s="1"/>
  <c r="BG97" i="3"/>
  <c r="F32" s="1"/>
  <c r="BB53" i="1" s="1"/>
  <c r="BF97" i="3"/>
  <c r="J31" s="1"/>
  <c r="AW53" i="1" s="1"/>
  <c r="BE97" i="3"/>
  <c r="J30" s="1"/>
  <c r="AV53" i="1" s="1"/>
  <c r="T97" i="3"/>
  <c r="T96" s="1"/>
  <c r="T95" s="1"/>
  <c r="T94" s="1"/>
  <c r="R97"/>
  <c r="R96" s="1"/>
  <c r="R95" s="1"/>
  <c r="P97"/>
  <c r="P96" s="1"/>
  <c r="P95" s="1"/>
  <c r="P94" s="1"/>
  <c r="AU53" i="1" s="1"/>
  <c r="BK97" i="3"/>
  <c r="BK96" s="1"/>
  <c r="J97"/>
  <c r="J90"/>
  <c r="F88"/>
  <c r="E86"/>
  <c r="J51"/>
  <c r="F49"/>
  <c r="E47"/>
  <c r="J18"/>
  <c r="E18"/>
  <c r="F91" s="1"/>
  <c r="J17"/>
  <c r="J15"/>
  <c r="E15"/>
  <c r="F90" s="1"/>
  <c r="J14"/>
  <c r="J12"/>
  <c r="J49" s="1"/>
  <c r="E7"/>
  <c r="E84" s="1"/>
  <c r="AY52" i="1"/>
  <c r="AX52"/>
  <c r="BI216" i="2"/>
  <c r="BH216"/>
  <c r="BG216"/>
  <c r="BF216"/>
  <c r="T216"/>
  <c r="R216"/>
  <c r="P216"/>
  <c r="BK216"/>
  <c r="J216"/>
  <c r="BE216" s="1"/>
  <c r="BI215"/>
  <c r="BH215"/>
  <c r="BG215"/>
  <c r="BF215"/>
  <c r="T215"/>
  <c r="T214" s="1"/>
  <c r="R215"/>
  <c r="R214" s="1"/>
  <c r="P215"/>
  <c r="P214" s="1"/>
  <c r="BK215"/>
  <c r="BK214" s="1"/>
  <c r="J214" s="1"/>
  <c r="J215"/>
  <c r="BE215" s="1"/>
  <c r="J74"/>
  <c r="BI212"/>
  <c r="BH212"/>
  <c r="BG212"/>
  <c r="BF212"/>
  <c r="BE212"/>
  <c r="T212"/>
  <c r="R212"/>
  <c r="P212"/>
  <c r="BK212"/>
  <c r="J212"/>
  <c r="BI211"/>
  <c r="BH211"/>
  <c r="BG211"/>
  <c r="BF211"/>
  <c r="BE211"/>
  <c r="T211"/>
  <c r="R211"/>
  <c r="P211"/>
  <c r="BK211"/>
  <c r="J211"/>
  <c r="BI207"/>
  <c r="BH207"/>
  <c r="BG207"/>
  <c r="BF207"/>
  <c r="BE207"/>
  <c r="T207"/>
  <c r="R207"/>
  <c r="P207"/>
  <c r="BK207"/>
  <c r="J207"/>
  <c r="BI205"/>
  <c r="BH205"/>
  <c r="BG205"/>
  <c r="BF205"/>
  <c r="BE205"/>
  <c r="T205"/>
  <c r="R205"/>
  <c r="P205"/>
  <c r="BK205"/>
  <c r="J205"/>
  <c r="BI201"/>
  <c r="BH201"/>
  <c r="BG201"/>
  <c r="BF201"/>
  <c r="BE201"/>
  <c r="T201"/>
  <c r="R201"/>
  <c r="P201"/>
  <c r="BK201"/>
  <c r="J201"/>
  <c r="BI193"/>
  <c r="BH193"/>
  <c r="BG193"/>
  <c r="BF193"/>
  <c r="BE193"/>
  <c r="T193"/>
  <c r="T192" s="1"/>
  <c r="R193"/>
  <c r="R192" s="1"/>
  <c r="P193"/>
  <c r="P192" s="1"/>
  <c r="BK193"/>
  <c r="BK192" s="1"/>
  <c r="J192" s="1"/>
  <c r="J193"/>
  <c r="J73"/>
  <c r="BI190"/>
  <c r="BH190"/>
  <c r="BG190"/>
  <c r="BF190"/>
  <c r="T190"/>
  <c r="R190"/>
  <c r="P190"/>
  <c r="BK190"/>
  <c r="J190"/>
  <c r="BE190" s="1"/>
  <c r="BI188"/>
  <c r="BH188"/>
  <c r="BG188"/>
  <c r="BF188"/>
  <c r="T188"/>
  <c r="R188"/>
  <c r="P188"/>
  <c r="BK188"/>
  <c r="J188"/>
  <c r="BE188" s="1"/>
  <c r="BI187"/>
  <c r="BH187"/>
  <c r="BG187"/>
  <c r="BF187"/>
  <c r="T187"/>
  <c r="R187"/>
  <c r="P187"/>
  <c r="BK187"/>
  <c r="J187"/>
  <c r="BE187" s="1"/>
  <c r="BI184"/>
  <c r="BH184"/>
  <c r="BG184"/>
  <c r="BF184"/>
  <c r="T184"/>
  <c r="T183" s="1"/>
  <c r="R184"/>
  <c r="R183" s="1"/>
  <c r="P184"/>
  <c r="P183" s="1"/>
  <c r="BK184"/>
  <c r="BK183" s="1"/>
  <c r="J183" s="1"/>
  <c r="J184"/>
  <c r="BE184" s="1"/>
  <c r="J72"/>
  <c r="BI182"/>
  <c r="BH182"/>
  <c r="BG182"/>
  <c r="BF182"/>
  <c r="BE182"/>
  <c r="T182"/>
  <c r="R182"/>
  <c r="P182"/>
  <c r="BK182"/>
  <c r="J182"/>
  <c r="BI180"/>
  <c r="BH180"/>
  <c r="BG180"/>
  <c r="BF180"/>
  <c r="BE180"/>
  <c r="T180"/>
  <c r="R180"/>
  <c r="P180"/>
  <c r="BK180"/>
  <c r="J180"/>
  <c r="BI177"/>
  <c r="BH177"/>
  <c r="BG177"/>
  <c r="BF177"/>
  <c r="BE177"/>
  <c r="T177"/>
  <c r="R177"/>
  <c r="P177"/>
  <c r="BK177"/>
  <c r="J177"/>
  <c r="BI174"/>
  <c r="BH174"/>
  <c r="BG174"/>
  <c r="BF174"/>
  <c r="BE174"/>
  <c r="T174"/>
  <c r="R174"/>
  <c r="P174"/>
  <c r="BK174"/>
  <c r="J174"/>
  <c r="BI173"/>
  <c r="BH173"/>
  <c r="BG173"/>
  <c r="BF173"/>
  <c r="BE173"/>
  <c r="T173"/>
  <c r="R173"/>
  <c r="P173"/>
  <c r="BK173"/>
  <c r="J173"/>
  <c r="BI171"/>
  <c r="BH171"/>
  <c r="BG171"/>
  <c r="BF171"/>
  <c r="BE171"/>
  <c r="T171"/>
  <c r="R171"/>
  <c r="P171"/>
  <c r="BK171"/>
  <c r="J171"/>
  <c r="BI168"/>
  <c r="BH168"/>
  <c r="BG168"/>
  <c r="BF168"/>
  <c r="BE168"/>
  <c r="T168"/>
  <c r="R168"/>
  <c r="P168"/>
  <c r="BK168"/>
  <c r="J168"/>
  <c r="BI166"/>
  <c r="BH166"/>
  <c r="BG166"/>
  <c r="BF166"/>
  <c r="BE166"/>
  <c r="T166"/>
  <c r="R166"/>
  <c r="P166"/>
  <c r="BK166"/>
  <c r="J166"/>
  <c r="BI165"/>
  <c r="BH165"/>
  <c r="BG165"/>
  <c r="BF165"/>
  <c r="BE165"/>
  <c r="T165"/>
  <c r="R165"/>
  <c r="P165"/>
  <c r="BK165"/>
  <c r="J165"/>
  <c r="BI164"/>
  <c r="BH164"/>
  <c r="BG164"/>
  <c r="BF164"/>
  <c r="BE164"/>
  <c r="T164"/>
  <c r="R164"/>
  <c r="P164"/>
  <c r="BK164"/>
  <c r="J164"/>
  <c r="BI163"/>
  <c r="BH163"/>
  <c r="BG163"/>
  <c r="BF163"/>
  <c r="BE163"/>
  <c r="T163"/>
  <c r="R163"/>
  <c r="P163"/>
  <c r="BK163"/>
  <c r="J163"/>
  <c r="BI162"/>
  <c r="BH162"/>
  <c r="BG162"/>
  <c r="BF162"/>
  <c r="BE162"/>
  <c r="T162"/>
  <c r="R162"/>
  <c r="P162"/>
  <c r="BK162"/>
  <c r="J162"/>
  <c r="BI161"/>
  <c r="BH161"/>
  <c r="BG161"/>
  <c r="BF161"/>
  <c r="BE161"/>
  <c r="T161"/>
  <c r="R161"/>
  <c r="P161"/>
  <c r="BK161"/>
  <c r="J161"/>
  <c r="BI158"/>
  <c r="BH158"/>
  <c r="BG158"/>
  <c r="BF158"/>
  <c r="BE158"/>
  <c r="T158"/>
  <c r="R158"/>
  <c r="P158"/>
  <c r="BK158"/>
  <c r="J158"/>
  <c r="BI157"/>
  <c r="BH157"/>
  <c r="BG157"/>
  <c r="BF157"/>
  <c r="BE157"/>
  <c r="T157"/>
  <c r="T156" s="1"/>
  <c r="R157"/>
  <c r="R156" s="1"/>
  <c r="P157"/>
  <c r="P156" s="1"/>
  <c r="BK157"/>
  <c r="BK156" s="1"/>
  <c r="J156" s="1"/>
  <c r="J71" s="1"/>
  <c r="J157"/>
  <c r="BI153"/>
  <c r="BH153"/>
  <c r="BG153"/>
  <c r="BF153"/>
  <c r="T153"/>
  <c r="T152" s="1"/>
  <c r="R153"/>
  <c r="R152" s="1"/>
  <c r="P153"/>
  <c r="P152" s="1"/>
  <c r="BK153"/>
  <c r="BK152" s="1"/>
  <c r="J152" s="1"/>
  <c r="J70" s="1"/>
  <c r="J153"/>
  <c r="BE153" s="1"/>
  <c r="BI151"/>
  <c r="BH151"/>
  <c r="BG151"/>
  <c r="BF151"/>
  <c r="BE151"/>
  <c r="T151"/>
  <c r="T150" s="1"/>
  <c r="R151"/>
  <c r="R150" s="1"/>
  <c r="P151"/>
  <c r="P150" s="1"/>
  <c r="BK151"/>
  <c r="BK150" s="1"/>
  <c r="J150" s="1"/>
  <c r="J69" s="1"/>
  <c r="J151"/>
  <c r="BI149"/>
  <c r="BH149"/>
  <c r="BG149"/>
  <c r="BF149"/>
  <c r="T149"/>
  <c r="T148" s="1"/>
  <c r="R149"/>
  <c r="R148" s="1"/>
  <c r="P149"/>
  <c r="P148" s="1"/>
  <c r="BK149"/>
  <c r="BK148" s="1"/>
  <c r="J148" s="1"/>
  <c r="J68" s="1"/>
  <c r="J149"/>
  <c r="BE149" s="1"/>
  <c r="BI147"/>
  <c r="BH147"/>
  <c r="BG147"/>
  <c r="BF147"/>
  <c r="BE147"/>
  <c r="T147"/>
  <c r="T146" s="1"/>
  <c r="R147"/>
  <c r="R146" s="1"/>
  <c r="P147"/>
  <c r="P146" s="1"/>
  <c r="BK147"/>
  <c r="BK146" s="1"/>
  <c r="J146" s="1"/>
  <c r="J67" s="1"/>
  <c r="J147"/>
  <c r="BI145"/>
  <c r="BH145"/>
  <c r="BG145"/>
  <c r="BF145"/>
  <c r="T145"/>
  <c r="T144" s="1"/>
  <c r="T143" s="1"/>
  <c r="R145"/>
  <c r="R144" s="1"/>
  <c r="P145"/>
  <c r="P144" s="1"/>
  <c r="P143" s="1"/>
  <c r="BK145"/>
  <c r="BK144" s="1"/>
  <c r="J145"/>
  <c r="BE145" s="1"/>
  <c r="BI142"/>
  <c r="BH142"/>
  <c r="BG142"/>
  <c r="BF142"/>
  <c r="T142"/>
  <c r="T141" s="1"/>
  <c r="R142"/>
  <c r="R141" s="1"/>
  <c r="P142"/>
  <c r="P141" s="1"/>
  <c r="BK142"/>
  <c r="BK141" s="1"/>
  <c r="J141" s="1"/>
  <c r="J64" s="1"/>
  <c r="J142"/>
  <c r="BE142" s="1"/>
  <c r="BI140"/>
  <c r="BH140"/>
  <c r="BG140"/>
  <c r="BF140"/>
  <c r="BE140"/>
  <c r="T140"/>
  <c r="R140"/>
  <c r="P140"/>
  <c r="BK140"/>
  <c r="J140"/>
  <c r="BI137"/>
  <c r="BH137"/>
  <c r="BG137"/>
  <c r="BF137"/>
  <c r="BE137"/>
  <c r="T137"/>
  <c r="R137"/>
  <c r="P137"/>
  <c r="BK137"/>
  <c r="J137"/>
  <c r="BI136"/>
  <c r="BH136"/>
  <c r="BG136"/>
  <c r="BF136"/>
  <c r="BE136"/>
  <c r="T136"/>
  <c r="R136"/>
  <c r="P136"/>
  <c r="BK136"/>
  <c r="J136"/>
  <c r="BI135"/>
  <c r="BH135"/>
  <c r="BG135"/>
  <c r="BF135"/>
  <c r="BE135"/>
  <c r="T135"/>
  <c r="T134" s="1"/>
  <c r="R135"/>
  <c r="R134" s="1"/>
  <c r="P135"/>
  <c r="P134" s="1"/>
  <c r="BK135"/>
  <c r="BK134" s="1"/>
  <c r="J134" s="1"/>
  <c r="J63" s="1"/>
  <c r="J135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7"/>
  <c r="BH127"/>
  <c r="BG127"/>
  <c r="BF127"/>
  <c r="T127"/>
  <c r="T126" s="1"/>
  <c r="R127"/>
  <c r="R126" s="1"/>
  <c r="P127"/>
  <c r="P126" s="1"/>
  <c r="BK127"/>
  <c r="BK126" s="1"/>
  <c r="J126" s="1"/>
  <c r="J62" s="1"/>
  <c r="J127"/>
  <c r="BE127" s="1"/>
  <c r="BI122"/>
  <c r="BH122"/>
  <c r="BG122"/>
  <c r="BF122"/>
  <c r="BE122"/>
  <c r="T122"/>
  <c r="T121" s="1"/>
  <c r="R122"/>
  <c r="R121" s="1"/>
  <c r="P122"/>
  <c r="P121" s="1"/>
  <c r="BK122"/>
  <c r="BK121" s="1"/>
  <c r="J121" s="1"/>
  <c r="J61" s="1"/>
  <c r="J122"/>
  <c r="BI119"/>
  <c r="BH119"/>
  <c r="BG119"/>
  <c r="BF119"/>
  <c r="T119"/>
  <c r="T118" s="1"/>
  <c r="R119"/>
  <c r="R118" s="1"/>
  <c r="P119"/>
  <c r="P118" s="1"/>
  <c r="BK119"/>
  <c r="BK118" s="1"/>
  <c r="J118" s="1"/>
  <c r="J60" s="1"/>
  <c r="J119"/>
  <c r="BE119" s="1"/>
  <c r="BI112"/>
  <c r="BH112"/>
  <c r="BG112"/>
  <c r="BF112"/>
  <c r="BE112"/>
  <c r="T112"/>
  <c r="R112"/>
  <c r="P112"/>
  <c r="BK112"/>
  <c r="J112"/>
  <c r="BI111"/>
  <c r="BH111"/>
  <c r="BG111"/>
  <c r="BF111"/>
  <c r="BE111"/>
  <c r="T111"/>
  <c r="R111"/>
  <c r="P111"/>
  <c r="BK111"/>
  <c r="J111"/>
  <c r="BI110"/>
  <c r="BH110"/>
  <c r="BG110"/>
  <c r="BF110"/>
  <c r="BE110"/>
  <c r="T110"/>
  <c r="R110"/>
  <c r="P110"/>
  <c r="BK110"/>
  <c r="J110"/>
  <c r="BI109"/>
  <c r="BH109"/>
  <c r="BG109"/>
  <c r="BF109"/>
  <c r="BE109"/>
  <c r="T109"/>
  <c r="R109"/>
  <c r="P109"/>
  <c r="BK109"/>
  <c r="J109"/>
  <c r="BI106"/>
  <c r="BH106"/>
  <c r="BG106"/>
  <c r="BF106"/>
  <c r="BE106"/>
  <c r="T106"/>
  <c r="R106"/>
  <c r="P106"/>
  <c r="BK106"/>
  <c r="J106"/>
  <c r="BI101"/>
  <c r="BH101"/>
  <c r="BG101"/>
  <c r="BF101"/>
  <c r="BE101"/>
  <c r="T101"/>
  <c r="T100" s="1"/>
  <c r="R101"/>
  <c r="R100" s="1"/>
  <c r="P101"/>
  <c r="P100" s="1"/>
  <c r="BK101"/>
  <c r="BK100" s="1"/>
  <c r="J100" s="1"/>
  <c r="J59" s="1"/>
  <c r="J101"/>
  <c r="BI97"/>
  <c r="F34" s="1"/>
  <c r="BD52" i="1" s="1"/>
  <c r="BD51" s="1"/>
  <c r="W30" s="1"/>
  <c r="BH97" i="2"/>
  <c r="F33" s="1"/>
  <c r="BC52" i="1" s="1"/>
  <c r="BC51" s="1"/>
  <c r="BG97" i="2"/>
  <c r="F32" s="1"/>
  <c r="BB52" i="1" s="1"/>
  <c r="BB51" s="1"/>
  <c r="BF97" i="2"/>
  <c r="F31" s="1"/>
  <c r="BA52" i="1" s="1"/>
  <c r="T97" i="2"/>
  <c r="T96" s="1"/>
  <c r="T95" s="1"/>
  <c r="T94" s="1"/>
  <c r="R97"/>
  <c r="R96" s="1"/>
  <c r="P97"/>
  <c r="P96" s="1"/>
  <c r="P95" s="1"/>
  <c r="P94" s="1"/>
  <c r="AU52" i="1" s="1"/>
  <c r="AU51" s="1"/>
  <c r="BK97" i="2"/>
  <c r="BK96" s="1"/>
  <c r="J97"/>
  <c r="BE97" s="1"/>
  <c r="J90"/>
  <c r="F88"/>
  <c r="E86"/>
  <c r="F52"/>
  <c r="J51"/>
  <c r="F49"/>
  <c r="E47"/>
  <c r="E45"/>
  <c r="J18"/>
  <c r="E18"/>
  <c r="F91" s="1"/>
  <c r="J17"/>
  <c r="J15"/>
  <c r="E15"/>
  <c r="F51" s="1"/>
  <c r="J14"/>
  <c r="J12"/>
  <c r="J88" s="1"/>
  <c r="E7"/>
  <c r="E84" s="1"/>
  <c r="AS51" i="1"/>
  <c r="AT53"/>
  <c r="L47"/>
  <c r="AM46"/>
  <c r="L46"/>
  <c r="AM44"/>
  <c r="L44"/>
  <c r="L42"/>
  <c r="L41"/>
  <c r="W28" l="1"/>
  <c r="AX51"/>
  <c r="F30" i="2"/>
  <c r="AZ52" i="1" s="1"/>
  <c r="J30" i="2"/>
  <c r="AV52" i="1" s="1"/>
  <c r="J96" i="2"/>
  <c r="J58" s="1"/>
  <c r="BK95"/>
  <c r="W29" i="1"/>
  <c r="AY51"/>
  <c r="J144" i="2"/>
  <c r="J66" s="1"/>
  <c r="BK143"/>
  <c r="J143" s="1"/>
  <c r="J65" s="1"/>
  <c r="R95"/>
  <c r="R143"/>
  <c r="J166" i="3"/>
  <c r="J68" s="1"/>
  <c r="BK165"/>
  <c r="J165" s="1"/>
  <c r="J67" s="1"/>
  <c r="J98" i="4"/>
  <c r="J58" s="1"/>
  <c r="BK97"/>
  <c r="J83" i="5"/>
  <c r="J58" s="1"/>
  <c r="BK82"/>
  <c r="J49" i="2"/>
  <c r="F90"/>
  <c r="J31"/>
  <c r="AW52" i="1" s="1"/>
  <c r="R165" i="3"/>
  <c r="F30" i="5"/>
  <c r="AZ55" i="1" s="1"/>
  <c r="J96" i="3"/>
  <c r="J58" s="1"/>
  <c r="BK95"/>
  <c r="J30" i="4"/>
  <c r="AV54" i="1" s="1"/>
  <c r="AT54" s="1"/>
  <c r="F30" i="4"/>
  <c r="AZ54" i="1" s="1"/>
  <c r="J366" i="4"/>
  <c r="J70" s="1"/>
  <c r="BK365"/>
  <c r="J365" s="1"/>
  <c r="J69" s="1"/>
  <c r="R94" i="3"/>
  <c r="E45"/>
  <c r="F51"/>
  <c r="F52"/>
  <c r="J88"/>
  <c r="F30"/>
  <c r="AZ53" i="1" s="1"/>
  <c r="F31" i="3"/>
  <c r="BA53" i="1" s="1"/>
  <c r="BA51" s="1"/>
  <c r="E45" i="4"/>
  <c r="F51"/>
  <c r="F52"/>
  <c r="J90"/>
  <c r="F31"/>
  <c r="BA54" i="1" s="1"/>
  <c r="E45" i="5"/>
  <c r="F51"/>
  <c r="F52"/>
  <c r="J75"/>
  <c r="J30"/>
  <c r="AV55" i="1" s="1"/>
  <c r="J31" i="5"/>
  <c r="AW55" i="1" s="1"/>
  <c r="AW51" l="1"/>
  <c r="AK27" s="1"/>
  <c r="W27"/>
  <c r="J82" i="5"/>
  <c r="J57" s="1"/>
  <c r="BK81"/>
  <c r="J81" s="1"/>
  <c r="J97" i="4"/>
  <c r="J57" s="1"/>
  <c r="BK96"/>
  <c r="J96" s="1"/>
  <c r="AT55" i="1"/>
  <c r="R94" i="2"/>
  <c r="AZ51" i="1"/>
  <c r="J95" i="3"/>
  <c r="J57" s="1"/>
  <c r="BK94"/>
  <c r="J94" s="1"/>
  <c r="J95" i="2"/>
  <c r="J57" s="1"/>
  <c r="BK94"/>
  <c r="J94" s="1"/>
  <c r="AT52" i="1"/>
  <c r="J56" i="2" l="1"/>
  <c r="J27"/>
  <c r="W26" i="1"/>
  <c r="AV51"/>
  <c r="J27" i="3"/>
  <c r="J56"/>
  <c r="J27" i="4"/>
  <c r="J56"/>
  <c r="J56" i="5"/>
  <c r="J27"/>
  <c r="AK26" i="1" l="1"/>
  <c r="AT51"/>
  <c r="AG52"/>
  <c r="J36" i="2"/>
  <c r="AG54" i="1"/>
  <c r="AN54" s="1"/>
  <c r="J36" i="4"/>
  <c r="AG53" i="1"/>
  <c r="AN53" s="1"/>
  <c r="J36" i="3"/>
  <c r="J36" i="5"/>
  <c r="AG55" i="1"/>
  <c r="AN55" s="1"/>
  <c r="AN52" l="1"/>
  <c r="AG51"/>
  <c r="AK23" l="1"/>
  <c r="AK32" s="1"/>
  <c r="AN51"/>
</calcChain>
</file>

<file path=xl/sharedStrings.xml><?xml version="1.0" encoding="utf-8"?>
<sst xmlns="http://schemas.openxmlformats.org/spreadsheetml/2006/main" count="8474" uniqueCount="1289">
  <si>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</si>
  <si>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</si>
  <si>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</si>
  <si>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</si>
  <si>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</si>
  <si>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</si>
  <si>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</si>
  <si>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{1eea5ce9-6716-40cc-a80a-6838b84b8cd8}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</si>
  <si>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</si>
  <si>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</si>
  <si>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</si>
  <si>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</si>
  <si>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</si>
  <si>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</si>
  <si>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</si>
  <si>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</si>
  <si>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</si>
  <si>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</si>
  <si>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</si>
  <si>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U Stadionu 756, Chrudim - modernizace počítačových učeben a oprava WC</t>
  </si>
  <si>
    <t>KSO:</t>
  </si>
  <si>
    <t/>
  </si>
  <si>
    <t>CC-CZ:</t>
  </si>
  <si>
    <t>Místo:</t>
  </si>
  <si>
    <t xml:space="preserve"> </t>
  </si>
  <si>
    <t>Datum:</t>
  </si>
  <si>
    <t>6. 7. 2017</t>
  </si>
  <si>
    <t>Zadavatel:</t>
  </si>
  <si>
    <t>IČ:</t>
  </si>
  <si>
    <t>DIČ:</t>
  </si>
  <si>
    <t>Uchazeč:</t>
  </si>
  <si>
    <t>Vyplň údaj</t>
  </si>
  <si>
    <t>Projektant:</t>
  </si>
  <si>
    <t>Ing. Josef Dvořák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</si>
  <si>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</si>
  <si>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</si>
  <si>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</si>
  <si>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</si>
  <si>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</si>
  <si>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</si>
  <si>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</si>
  <si>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</si>
  <si>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</si>
  <si>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</si>
  <si>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</si>
  <si>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</si>
  <si>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</si>
  <si>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</si>
  <si>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</si>
  <si>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</si>
  <si>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</si>
  <si>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</si>
  <si>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</si>
  <si>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</si>
  <si>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</si>
  <si>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</si>
  <si>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</si>
  <si>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</si>
  <si>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</si>
  <si>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</si>
  <si>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</si>
  <si>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</si>
  <si>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</si>
  <si>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</si>
  <si>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</si>
  <si>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</si>
  <si>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</si>
  <si>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</si>
  <si>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</si>
  <si>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</si>
  <si>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</si>
  <si>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</si>
  <si>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</si>
  <si>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</si>
  <si>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</si>
  <si>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</si>
  <si>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</si>
  <si>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Modernizace učebny PC1</t>
  </si>
  <si>
    <t>STA</t>
  </si>
  <si>
    <t>1</t>
  </si>
  <si>
    <t>{15dcf8aa-bf52-4a26-91dd-98e373321e58}</t>
  </si>
  <si>
    <t>2</t>
  </si>
  <si>
    <t>02</t>
  </si>
  <si>
    <t>Modernizace učebny PC2</t>
  </si>
  <si>
    <t>{62a428d4-786d-47cd-b495-8a5f425d6124}</t>
  </si>
  <si>
    <t>03</t>
  </si>
  <si>
    <t>Oprava WC</t>
  </si>
  <si>
    <t>{bcb413a5-4fb7-4fe2-9030-ca27008ab18c}</t>
  </si>
  <si>
    <t>09</t>
  </si>
  <si>
    <t>VRN</t>
  </si>
  <si>
    <t>{eb18af65-ad81-4b75-9628-d7dc0ceee5a7}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</si>
  <si>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</si>
  <si>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</si>
  <si>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</si>
  <si>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</si>
  <si>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</si>
  <si>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</si>
  <si>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</si>
  <si>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Modernizace učebny PC1</t>
  </si>
  <si>
    <t>Pro zpracování rozpočtu bylo použito části dokumentace 01-D.1.1.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</si>
  <si>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</si>
  <si>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</si>
  <si>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</si>
  <si>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</si>
  <si>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</si>
  <si>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</si>
  <si>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</si>
  <si>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</si>
  <si>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</si>
  <si>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</si>
  <si>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</si>
  <si>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</si>
  <si>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</si>
  <si>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</si>
  <si>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720 - Zdravotechnické instalace</t>
  </si>
  <si>
    <t xml:space="preserve">    735 - Ústřední vytápění - otopná tělesa</t>
  </si>
  <si>
    <t xml:space="preserve">    7400 - Elektroinstalace</t>
  </si>
  <si>
    <t xml:space="preserve">    751 - Vzduchotechnika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</si>
  <si>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</si>
  <si>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</si>
  <si>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</si>
  <si>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</si>
  <si>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</si>
  <si>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</si>
  <si>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</si>
  <si>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</si>
  <si>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</si>
  <si>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</si>
  <si>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</si>
  <si>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</si>
  <si>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</si>
  <si>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</si>
  <si>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</si>
  <si>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</si>
  <si>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</si>
  <si>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</si>
  <si>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</si>
  <si>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</si>
  <si>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</si>
  <si>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</si>
  <si>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</si>
  <si>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</si>
  <si>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</si>
  <si>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340239220</t>
  </si>
  <si>
    <t>Zazdívka otvorů v příčkách nebo stěnách plochy přes 1 m2 do 4 m2 děrovanými cihlami , pevnosti P10, tl. příčky 80 mm</t>
  </si>
  <si>
    <t>m2</t>
  </si>
  <si>
    <t>CS ÚRS 2017 01</t>
  </si>
  <si>
    <t>4</t>
  </si>
  <si>
    <t>779652981</t>
  </si>
  <si>
    <t>VV</t>
  </si>
  <si>
    <t>čv 104</t>
  </si>
  <si>
    <t>"pozn.2 - zazděné dveře"1*2,1</t>
  </si>
  <si>
    <t>61</t>
  </si>
  <si>
    <t>Úprava povrchů vnitřních</t>
  </si>
  <si>
    <t>612325215</t>
  </si>
  <si>
    <t>Vápenocementová nebo vápenná omítka jednotlivých malých ploch hladká na stěnách, plochy jednotlivě přes 1,0 do 4 m2</t>
  </si>
  <si>
    <t>kus</t>
  </si>
  <si>
    <t>-1732965143</t>
  </si>
  <si>
    <t>"pozn 1. - po obkladu"1</t>
  </si>
  <si>
    <t>"pozn.2 - zazděné dveře"2</t>
  </si>
  <si>
    <t>Součet</t>
  </si>
  <si>
    <t>612325213</t>
  </si>
  <si>
    <t>Vápenocementová nebo vápenná omítka jednotlivých malých ploch hladká na stěnách, plochy jednotlivě přes 0,25 do 1 m2</t>
  </si>
  <si>
    <t>-73415870</t>
  </si>
  <si>
    <t>"doplnění cca 5m2 - předpoklad neucelené plochy"5</t>
  </si>
  <si>
    <t>611131121</t>
  </si>
  <si>
    <t>Podkladní a spojovací vrstva vnitřních omítaných ploch penetrace akrylát-silikonová nanášená ručně stropů</t>
  </si>
  <si>
    <t>-495173666</t>
  </si>
  <si>
    <t>5</t>
  </si>
  <si>
    <t>611311131</t>
  </si>
  <si>
    <t>Potažení vnitřních ploch štukem tloušťky do 3 mm vodorovných konstrukcí stropů rovných</t>
  </si>
  <si>
    <t>381310765</t>
  </si>
  <si>
    <t>6</t>
  </si>
  <si>
    <t>612131121</t>
  </si>
  <si>
    <t>Podkladní a spojovací vrstva vnitřních omítaných ploch penetrace akrylát-silikonová nanášená ručně stěn</t>
  </si>
  <si>
    <t>196671084</t>
  </si>
  <si>
    <t>7</t>
  </si>
  <si>
    <t>612311131</t>
  </si>
  <si>
    <t>Potažení vnitřních ploch štukem tloušťky do 3 mm svislých konstrukcí stěn</t>
  </si>
  <si>
    <t>493686339</t>
  </si>
  <si>
    <t>"pozn.4"2,28*3,25</t>
  </si>
  <si>
    <t>"stěny"3,25*(6,16*2+7,16*2+0,4*2+0,62*2)</t>
  </si>
  <si>
    <t>"stěny - odpočty otvorů"-1,6-2,07*2,22*2</t>
  </si>
  <si>
    <t>šs</t>
  </si>
  <si>
    <t>94</t>
  </si>
  <si>
    <t>Lešení a stavební výtahy</t>
  </si>
  <si>
    <t>8</t>
  </si>
  <si>
    <t>949101111</t>
  </si>
  <si>
    <t>Lešení pomocné pracovní pro objekty pozemních staveb pro zatížení do 150 kg/m2, o výšce lešeňové podlahy do 1,9 m</t>
  </si>
  <si>
    <t>-1928190590</t>
  </si>
  <si>
    <t>43,1+2,28*1</t>
  </si>
  <si>
    <t>95</t>
  </si>
  <si>
    <t>Různé dokončovací konstrukce a práce pozemních staveb</t>
  </si>
  <si>
    <t>9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</si>
  <si>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</si>
  <si>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</si>
  <si>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385084981</t>
  </si>
  <si>
    <t>"učebna"43,1</t>
  </si>
  <si>
    <t>"přístup - odhad"20</t>
  </si>
  <si>
    <t>96</t>
  </si>
  <si>
    <t>Bourání konstrukcí</t>
  </si>
  <si>
    <t>10</t>
  </si>
  <si>
    <t>978059541</t>
  </si>
  <si>
    <t>Odsekání obkladů stěn včetně otlučení podkladní omítky až na zdivo z obkládaček vnitřních, z jakýchkoliv materiálů, plochy přes 1 m2</t>
  </si>
  <si>
    <t>1697660213</t>
  </si>
  <si>
    <t>čv 103</t>
  </si>
  <si>
    <t>1,5*(0,34+1,8)</t>
  </si>
  <si>
    <t>11</t>
  </si>
  <si>
    <t>978023411</t>
  </si>
  <si>
    <t>Vyškrabání cementové malty ze spár zdiva cihelného mimo komínového</t>
  </si>
  <si>
    <t>578860596</t>
  </si>
  <si>
    <t>12</t>
  </si>
  <si>
    <t>968072455</t>
  </si>
  <si>
    <t>Vybourání kovových rámů oken s křídly, dveřních zárubní, vrat, stěn, ostění nebo obkladů dveřních zárubní, plochy do 2 m2</t>
  </si>
  <si>
    <t>1817220891</t>
  </si>
  <si>
    <t>1,6</t>
  </si>
  <si>
    <t>997</t>
  </si>
  <si>
    <t>Přesun sutě</t>
  </si>
  <si>
    <t>13</t>
  </si>
  <si>
    <t>997013211</t>
  </si>
  <si>
    <t>Vnitrostaveništní doprava suti a vybouraných hmot vodorovně do 50 m svisle ručně (nošením po schodech) pro budovy a haly výšky do 6 m</t>
  </si>
  <si>
    <t>t</t>
  </si>
  <si>
    <t>-1643814826</t>
  </si>
  <si>
    <t>14</t>
  </si>
  <si>
    <t>997013501</t>
  </si>
  <si>
    <t>Odvoz suti a vybouraných hmot na skládku nebo meziskládku se složením, na vzdálenost do 1 km</t>
  </si>
  <si>
    <t>1830350795</t>
  </si>
  <si>
    <t>997013509</t>
  </si>
  <si>
    <t>Odvoz suti a vybouraných hmot na skládku nebo meziskládku se složením, na vzdálenost Příplatek k ceně za každý další i započatý 1 km přes 1 km</t>
  </si>
  <si>
    <t>222542186</t>
  </si>
  <si>
    <t>P</t>
  </si>
  <si>
    <t>Poznámka k položce:
Uchazeč zohlední jeho plánované dopravní náklady na odvoz na skládku v jednotkové ceně odvozu bez dalších nároků na vícepráce a méněpráce plynoucí z jiné vzdálenosti skládky než je v rozpočtu uvažováno (15km).</t>
  </si>
  <si>
    <t>0,582*14 'Přepočtené koeficientem množství</t>
  </si>
  <si>
    <t>16</t>
  </si>
  <si>
    <t>997013831</t>
  </si>
  <si>
    <t>Poplatek za uložení stavebního odpadu na skládce (skládkovné) směsného</t>
  </si>
  <si>
    <t>569634749</t>
  </si>
  <si>
    <t>998</t>
  </si>
  <si>
    <t>Přesun hmot</t>
  </si>
  <si>
    <t>17</t>
  </si>
  <si>
    <t>998018001</t>
  </si>
  <si>
    <t>Přesun hmot pro budovy občanské výstavby, bydlení, výrobu a služby ruční - bez užití mechanizace vodorovná dopravní vzdálenost do 100 m pro budovy s jakoukoliv nosnou konstrukcí výšky do 6 m</t>
  </si>
  <si>
    <t>-1245824801</t>
  </si>
  <si>
    <t>PSV</t>
  </si>
  <si>
    <t>Práce a dodávky PSV</t>
  </si>
  <si>
    <t>720</t>
  </si>
  <si>
    <t>Zdravotechnické instalace</t>
  </si>
  <si>
    <t>18</t>
  </si>
  <si>
    <t>72001</t>
  </si>
  <si>
    <t>Vývod vody a kanalizace - dmtž a zavíčkování pod omítku dle čv103 pozn.6</t>
  </si>
  <si>
    <t>kpl</t>
  </si>
  <si>
    <t>1653342257</t>
  </si>
  <si>
    <t>735</t>
  </si>
  <si>
    <t>Ústřední vytápění - otopná tělesa</t>
  </si>
  <si>
    <t>19</t>
  </si>
  <si>
    <t>73501</t>
  </si>
  <si>
    <t>Stávající článková otopná tělesa - dmtž a zpět.mtž vč.vypuštění a napuštění systému dle popisu čv103,104</t>
  </si>
  <si>
    <t>438067155</t>
  </si>
  <si>
    <t>7400</t>
  </si>
  <si>
    <t>Elektroinstalace</t>
  </si>
  <si>
    <t>20</t>
  </si>
  <si>
    <t>74001</t>
  </si>
  <si>
    <t>Elektroinstalace dle samostat.rozpočtu</t>
  </si>
  <si>
    <t>-155410775</t>
  </si>
  <si>
    <t>751</t>
  </si>
  <si>
    <t>Vzduchotechnika</t>
  </si>
  <si>
    <t>75101</t>
  </si>
  <si>
    <t>Klimatizační jednotka - dmtž a zpětná mtž</t>
  </si>
  <si>
    <t>-751804459</t>
  </si>
  <si>
    <t>766</t>
  </si>
  <si>
    <t>Konstrukce truhlářské</t>
  </si>
  <si>
    <t>22</t>
  </si>
  <si>
    <t>766662811</t>
  </si>
  <si>
    <t>Demontáž dveřních konstrukcí prahů dveří jednokřídlových</t>
  </si>
  <si>
    <t>220587479</t>
  </si>
  <si>
    <t>"pozn.5"1+1</t>
  </si>
  <si>
    <t>776</t>
  </si>
  <si>
    <t>Podlahy povlakové</t>
  </si>
  <si>
    <t>23</t>
  </si>
  <si>
    <t>776201812</t>
  </si>
  <si>
    <t>Demontáž povlakových podlahovin lepených ručně s podložkou</t>
  </si>
  <si>
    <t>-1587251487</t>
  </si>
  <si>
    <t>24</t>
  </si>
  <si>
    <t>775411820</t>
  </si>
  <si>
    <t>Demontáž soklíků nebo lišt dřevěných připevněných vruty</t>
  </si>
  <si>
    <t>m</t>
  </si>
  <si>
    <t>813953026</t>
  </si>
  <si>
    <t>6,16*2+7,16*2+0,4*2+0,62*2-0,8*2-0,34-1,8</t>
  </si>
  <si>
    <t>25</t>
  </si>
  <si>
    <t>776111116</t>
  </si>
  <si>
    <t>Příprava podkladu broušení podlah stávajícího podkladu pro odstranění lepidla (po starých krytinách)</t>
  </si>
  <si>
    <t>1743324913</t>
  </si>
  <si>
    <t>26</t>
  </si>
  <si>
    <t>776111311</t>
  </si>
  <si>
    <t>Příprava podkladu vysátí podlah</t>
  </si>
  <si>
    <t>-500246246</t>
  </si>
  <si>
    <t>27</t>
  </si>
  <si>
    <t>776121311</t>
  </si>
  <si>
    <t>Příprava podkladu penetrace vodou ředitelná na savý podklad (válečkováním) ředěná v poměru 1:1 podlah</t>
  </si>
  <si>
    <t>-752568069</t>
  </si>
  <si>
    <t>28</t>
  </si>
  <si>
    <t>776141122</t>
  </si>
  <si>
    <t>Příprava podkladu vyrovnání samonivelační stěrkou podlah min.pevnosti 30 MPa, tloušťky přes 3 do 5 mm</t>
  </si>
  <si>
    <t>-2141504924</t>
  </si>
  <si>
    <t>29</t>
  </si>
  <si>
    <t>776221111</t>
  </si>
  <si>
    <t>Montáž podlahovin z PVC lepením standardním lepidlem z pásů standardních</t>
  </si>
  <si>
    <t>658144547</t>
  </si>
  <si>
    <t>30</t>
  </si>
  <si>
    <t>M</t>
  </si>
  <si>
    <t>284110170</t>
  </si>
  <si>
    <t>PVC heterogenní zátěžové, nášlapná vrstva 0,70 mm, R 10, zátěž 34/43, otlak do 0,02 mm, stálost do 0,10%,Bfl S1</t>
  </si>
  <si>
    <t>32</t>
  </si>
  <si>
    <t>1861720027</t>
  </si>
  <si>
    <t>43,1*1,1 'Přepočtené koeficientem množství</t>
  </si>
  <si>
    <t>31</t>
  </si>
  <si>
    <t>776421111</t>
  </si>
  <si>
    <t>Montáž lišt obvodových lepených</t>
  </si>
  <si>
    <t>-865105492</t>
  </si>
  <si>
    <t>6,16*2+7,16*2+0,4*2+0,62*2-0,8</t>
  </si>
  <si>
    <t>28411</t>
  </si>
  <si>
    <t>soklová lišta pro nalepení pásku podlahoviny - dodávka vč.rohů</t>
  </si>
  <si>
    <t>-797519267</t>
  </si>
  <si>
    <t>27,88*1,02 'Přepočtené koeficientem množství</t>
  </si>
  <si>
    <t>33</t>
  </si>
  <si>
    <t>776421711</t>
  </si>
  <si>
    <t>Montáž lišt vložení pásků z podlahoviny do lišt včetně nařezání</t>
  </si>
  <si>
    <t>1324057412</t>
  </si>
  <si>
    <t>34</t>
  </si>
  <si>
    <t>-1719691128</t>
  </si>
  <si>
    <t>27,88*0,05</t>
  </si>
  <si>
    <t>1,394*1,1 'Přepočtené koeficientem množství</t>
  </si>
  <si>
    <t>35</t>
  </si>
  <si>
    <t>776421312</t>
  </si>
  <si>
    <t>Montáž lišt přechodových šroubovaných</t>
  </si>
  <si>
    <t>-1955013512</t>
  </si>
  <si>
    <t>"03"0,8</t>
  </si>
  <si>
    <t>36</t>
  </si>
  <si>
    <t>590541030</t>
  </si>
  <si>
    <t>profil přechodový s pohyblivým ramenem podlahový hliník (15 x 30 x 2500 mm)</t>
  </si>
  <si>
    <t>-162633715</t>
  </si>
  <si>
    <t>0,8*1,02 'Přepočtené koeficientem množství</t>
  </si>
  <si>
    <t>37</t>
  </si>
  <si>
    <t>998776201</t>
  </si>
  <si>
    <t>Přesun hmot pro podlahy povlakové stanovený procentní sazbou (%) z ceny vodorovná dopravní vzdálenost do 50 m v objektech výšky do 6 m</t>
  </si>
  <si>
    <t>%</t>
  </si>
  <si>
    <t>1857049701</t>
  </si>
  <si>
    <t>783</t>
  </si>
  <si>
    <t>Dokončovací práce - nátěry</t>
  </si>
  <si>
    <t>38</t>
  </si>
  <si>
    <t>783306801</t>
  </si>
  <si>
    <t>Odstranění nátěrů ze zámečnických konstrukcí obroušením</t>
  </si>
  <si>
    <t>1672901404</t>
  </si>
  <si>
    <t>"rev.dvířka vč.rámu"0,2*0,2*2+0,25*0,1*4</t>
  </si>
  <si>
    <t>39</t>
  </si>
  <si>
    <t>783301313</t>
  </si>
  <si>
    <t>Příprava podkladu zámečnických konstrukcí před provedením nátěru odmaštění odmašťovačem ředidlovým</t>
  </si>
  <si>
    <t>-2001627791</t>
  </si>
  <si>
    <t>40</t>
  </si>
  <si>
    <t>783314203</t>
  </si>
  <si>
    <t>Základní antikorozní nátěr zámečnických konstrukcí jednonásobný syntetický samozákladující</t>
  </si>
  <si>
    <t>-718926948</t>
  </si>
  <si>
    <t>0,18*2 'Přepočtené koeficientem množství</t>
  </si>
  <si>
    <t>41</t>
  </si>
  <si>
    <t>783317101</t>
  </si>
  <si>
    <t>Krycí nátěr (email) zámečnických konstrukcí jednonásobný syntetický standardní</t>
  </si>
  <si>
    <t>-442872391</t>
  </si>
  <si>
    <t>784</t>
  </si>
  <si>
    <t>Dokončovací práce - malby a tapety</t>
  </si>
  <si>
    <t>42</t>
  </si>
  <si>
    <t>784121001</t>
  </si>
  <si>
    <t>Oškrabání malby v místnostech výšky do 3,80 m</t>
  </si>
  <si>
    <t>-1583366263</t>
  </si>
  <si>
    <t>"pozn.4"2,28*3,25-1,6</t>
  </si>
  <si>
    <t>"strop"43,1</t>
  </si>
  <si>
    <t>"stěny - odpočty otvorů"-1,6*2-2,07*2,22*2</t>
  </si>
  <si>
    <t>"stěny - odpočty obkladu"-1,5*(0,34+1,8)</t>
  </si>
  <si>
    <t>43</t>
  </si>
  <si>
    <t>784171001</t>
  </si>
  <si>
    <t>Olepování vnitřních ploch (materiál ve specifikaci) včetně pozdějšího odlepení páskou nebo fólií v místnostech výšky do 3,80 m</t>
  </si>
  <si>
    <t>269657638</t>
  </si>
  <si>
    <t>"pouze zárubně dveří a dvířka - ostatní zakrývání (podlahy, okna, parapety) je součástí VRN"5+0,25*4</t>
  </si>
  <si>
    <t>44</t>
  </si>
  <si>
    <t>581248400</t>
  </si>
  <si>
    <t>páska pro malířské potřeby maskovací, UV odolná, PVC, rýhovaná 38mm x 33 m</t>
  </si>
  <si>
    <t>-810241683</t>
  </si>
  <si>
    <t>6*1,05 'Přepočtené koeficientem množství</t>
  </si>
  <si>
    <t>45</t>
  </si>
  <si>
    <t>784181121</t>
  </si>
  <si>
    <t>Penetrace podkladu jednonásobná hloubková v místnostech výšky do 3,80 m</t>
  </si>
  <si>
    <t>9697002</t>
  </si>
  <si>
    <t>"stěny"šs</t>
  </si>
  <si>
    <t>46</t>
  </si>
  <si>
    <t>784211111</t>
  </si>
  <si>
    <t>Malby z malířských směsí otěruvzdorných za mokra dvojnásobné, bílé za mokra otěruvzdorné velmi dobře v místnostech výšky do 3,80 m</t>
  </si>
  <si>
    <t>2091390205</t>
  </si>
  <si>
    <t>47</t>
  </si>
  <si>
    <t>784211161</t>
  </si>
  <si>
    <t>Malby z malířských směsí otěruvzdorných za mokra Příplatek k cenám dvojnásobných maleb za provádění barevné malby tónované na tónovacích automatech, v odstínu světlém</t>
  </si>
  <si>
    <t>2074105044</t>
  </si>
  <si>
    <t>"dle TZ stěny v barvě"šs</t>
  </si>
  <si>
    <t>786</t>
  </si>
  <si>
    <t>Dokončovací práce - čalounické úpravy</t>
  </si>
  <si>
    <t>48</t>
  </si>
  <si>
    <t>78601</t>
  </si>
  <si>
    <t>01 - látková roleta 1,1x1,6m - d,m dle popisu ve vč104</t>
  </si>
  <si>
    <t>-892270875</t>
  </si>
  <si>
    <t>49</t>
  </si>
  <si>
    <t>78602</t>
  </si>
  <si>
    <t>02 - látková roleta 1,1x0,6m - d,m dle popisu ve vč104</t>
  </si>
  <si>
    <t>1634648867</t>
  </si>
  <si>
    <t>02 - Modernizace učebny PC2</t>
  </si>
  <si>
    <t>Pro zpracování rozpočtu bylo použito části dokumentace 02-D.1.1.</t>
  </si>
  <si>
    <t xml:space="preserve">    63 - Podlahy a podlahové konstrukce</t>
  </si>
  <si>
    <t xml:space="preserve">    64 - Osazování výplní otvorů</t>
  </si>
  <si>
    <t>317121151</t>
  </si>
  <si>
    <t>Montáž překladů ze železobetonových prefabrikátů dodatečně do připravených rýh, světlosti otvoru do 1050 mm</t>
  </si>
  <si>
    <t>-2096356440</t>
  </si>
  <si>
    <t>"pozn.1"1</t>
  </si>
  <si>
    <t>593211120r</t>
  </si>
  <si>
    <t>překlad železobetonový RZP 119x11,5x19 cm</t>
  </si>
  <si>
    <t>1630497270</t>
  </si>
  <si>
    <t>340239222</t>
  </si>
  <si>
    <t>Zazdívka otvorů v příčkách nebo stěnách plochy přes 1 m2 do 4 m2 děrovanými cihlami , pevnosti P10, tl. příčky 115 mm</t>
  </si>
  <si>
    <t>1567313246</t>
  </si>
  <si>
    <t>1*2,1+0,53*2,1</t>
  </si>
  <si>
    <t>-1854309428</t>
  </si>
  <si>
    <t>"zazděné dveře"2</t>
  </si>
  <si>
    <t>"polozazděné dveře"2</t>
  </si>
  <si>
    <t>1718074001</t>
  </si>
  <si>
    <t>1772743900</t>
  </si>
  <si>
    <t>1400766024</t>
  </si>
  <si>
    <t>858211896</t>
  </si>
  <si>
    <t>-691344710</t>
  </si>
  <si>
    <t>"stěny"3,25*(5,86*2+7,2*2)</t>
  </si>
  <si>
    <t>"stěny - odpočty otvorů"-1,8-2,09*0,73-0,9*0,73</t>
  </si>
  <si>
    <t>"dotčená část stěny na chodbě (linkrusta v.1,6m) - odhad"(3,25-1,6)*4-1*(2,1-1,6)</t>
  </si>
  <si>
    <t>63</t>
  </si>
  <si>
    <t>Podlahy a podlahové konstrukce</t>
  </si>
  <si>
    <t>631312141</t>
  </si>
  <si>
    <t>Doplnění dosavadních mazanin prostým betonem s dodáním hmot, bez potěru, plochy jednotlivě rýh v dosavadních mazaninách</t>
  </si>
  <si>
    <t>m3</t>
  </si>
  <si>
    <t>1998893368</t>
  </si>
  <si>
    <t>"doplnění rýhy v podlaze po vybourání otvoru nových dveří"0,15*0,2*0,7</t>
  </si>
  <si>
    <t>64</t>
  </si>
  <si>
    <t>Osazování výplní otvorů</t>
  </si>
  <si>
    <t>642944121</t>
  </si>
  <si>
    <t>Osazení ocelových dveřních zárubní lisovaných nebo z úhelníků dodatečně s vybetonováním prahu, plochy do 2,5 m2</t>
  </si>
  <si>
    <t>-1241522699</t>
  </si>
  <si>
    <t>553312150r</t>
  </si>
  <si>
    <t>zárubeň ocelová s drážkou pro těsnění DV 900 L/P vč. konečné povrchové úpravy</t>
  </si>
  <si>
    <t>1955828219</t>
  </si>
  <si>
    <t>-290680036</t>
  </si>
  <si>
    <t>42+4*1</t>
  </si>
  <si>
    <t>-1202704876</t>
  </si>
  <si>
    <t>"učebna"42</t>
  </si>
  <si>
    <t>"přístup - odhad"50</t>
  </si>
  <si>
    <t>-1277478328</t>
  </si>
  <si>
    <t>1,6*2</t>
  </si>
  <si>
    <t>97401</t>
  </si>
  <si>
    <t>Stavební přípomoce pro osazení RZP překladu</t>
  </si>
  <si>
    <t>-1203112722</t>
  </si>
  <si>
    <t>odhad</t>
  </si>
  <si>
    <t>případné zkrácení stávajícího překladu nad posouvanými dveřmi (alt. vybourání s doplněním zdiva)</t>
  </si>
  <si>
    <t>případné vložení prutové výztuže (alt. L profil) např. do ložné spáry nad dodatečně osazovaným překladem před vysekáním rýhy pro osazení</t>
  </si>
  <si>
    <t xml:space="preserve">alt. jiný způsob podchycení zdiva pro dodateč.osazení překladu </t>
  </si>
  <si>
    <t>"bude fakturováno po odsouhlasení TDI"1</t>
  </si>
  <si>
    <t>974031666</t>
  </si>
  <si>
    <t>Vysekání rýh ve zdivu cihelném na maltu vápennou nebo vápenocementovou pro vtahování nosníků do zdí, před vybouráním otvoru do hl. 150 mm, při v. nosníku do 250 mm</t>
  </si>
  <si>
    <t>-1741012952</t>
  </si>
  <si>
    <t>"pozn.1"1,4</t>
  </si>
  <si>
    <t>971033631</t>
  </si>
  <si>
    <t>Vybourání otvorů ve zdivu základovém nebo nadzákladovém z cihel, tvárnic, příčkovek z cihel pálených na maltu vápennou nebo vápenocementovou plochy do 4 m2, tl. do 150 mm</t>
  </si>
  <si>
    <t>-611265139</t>
  </si>
  <si>
    <t>0,7*2,1</t>
  </si>
  <si>
    <t>977311112r</t>
  </si>
  <si>
    <t>Řezání stávajících cihel.příček hl do 100 mm</t>
  </si>
  <si>
    <t>-415459184</t>
  </si>
  <si>
    <t>"zaříznutí příčky - konec otvoru"2,1*2</t>
  </si>
  <si>
    <t>1077932681</t>
  </si>
  <si>
    <t>1806081674</t>
  </si>
  <si>
    <t>-1049099827</t>
  </si>
  <si>
    <t>0,925*14 'Přepočtené koeficientem množství</t>
  </si>
  <si>
    <t>-2093539028</t>
  </si>
  <si>
    <t>-2056266457</t>
  </si>
  <si>
    <t>-1546250716</t>
  </si>
  <si>
    <t>-1382080463</t>
  </si>
  <si>
    <t>147563427</t>
  </si>
  <si>
    <t>398006704</t>
  </si>
  <si>
    <t>766T1</t>
  </si>
  <si>
    <t>T1 - dveře vnitřní 900/1970 HPL - d,m vč.kování a zámku dle popisu ve výpise výrobků</t>
  </si>
  <si>
    <t>-1492683886</t>
  </si>
  <si>
    <t>1873793359</t>
  </si>
  <si>
    <t>1518893066</t>
  </si>
  <si>
    <t>5,86*2+7,2*2-0,8*2</t>
  </si>
  <si>
    <t>-1611556077</t>
  </si>
  <si>
    <t>-1315087308</t>
  </si>
  <si>
    <t>-1618865844</t>
  </si>
  <si>
    <t>-1756815680</t>
  </si>
  <si>
    <t>-962431933</t>
  </si>
  <si>
    <t>898911848</t>
  </si>
  <si>
    <t>42*1,1 'Přepočtené koeficientem množství</t>
  </si>
  <si>
    <t>943621536</t>
  </si>
  <si>
    <t>5,86*2+7,2*2-0,9</t>
  </si>
  <si>
    <t>1612203058</t>
  </si>
  <si>
    <t>25,22*1,02 'Přepočtené koeficientem množství</t>
  </si>
  <si>
    <t>-1383497861</t>
  </si>
  <si>
    <t>1634347083</t>
  </si>
  <si>
    <t>25,22*0,05</t>
  </si>
  <si>
    <t>1,261*1,1 'Přepočtené koeficientem množství</t>
  </si>
  <si>
    <t>-2114850332</t>
  </si>
  <si>
    <t>"dveře T1"0,9</t>
  </si>
  <si>
    <t>1147006463</t>
  </si>
  <si>
    <t>0,9*1,02 'Přepočtené koeficientem množství</t>
  </si>
  <si>
    <t>-61367497</t>
  </si>
  <si>
    <t>575399824</t>
  </si>
  <si>
    <t>"strop"42</t>
  </si>
  <si>
    <t>"stěny - odpočty otvorů"-1,6*2-2,09*0,73-0,9*0,73</t>
  </si>
  <si>
    <t>"dotčená část stěny na chodbě (linkrusta v.1,6m) - odhad"(3,25-1,6)*4-1*(2,1-1,6)-1,7*(2,1-1,6)</t>
  </si>
  <si>
    <t>784131101</t>
  </si>
  <si>
    <t>Odstranění linkrustace v místnostech výšky do 3,80 m</t>
  </si>
  <si>
    <t>1691015070</t>
  </si>
  <si>
    <t>"dotčená část stěny na chodbě (linkrusta v.1,6m) - odhad"1,6*4-1*1,6-1,7*1,6</t>
  </si>
  <si>
    <t>-1800590689</t>
  </si>
  <si>
    <t>"pouze zárubně dveří - ostatní zakrývání (podlahy, okna, parapety) je součástí VRN"5*2</t>
  </si>
  <si>
    <t>-1991490144</t>
  </si>
  <si>
    <t>10*1,05 'Přepočtené koeficientem množství</t>
  </si>
  <si>
    <t>-1516274672</t>
  </si>
  <si>
    <t>50</t>
  </si>
  <si>
    <t>1155784348</t>
  </si>
  <si>
    <t>51</t>
  </si>
  <si>
    <t>-1071083008</t>
  </si>
  <si>
    <t>52</t>
  </si>
  <si>
    <t>784660111</t>
  </si>
  <si>
    <t>Linkrustace s vrchním nátěrem syntetickým v místnostech výšky do 3,80 m</t>
  </si>
  <si>
    <t>-1549661408</t>
  </si>
  <si>
    <t>"dotčená část stěny na chodbě (linkrusta v.1,6m) - odhad"(1,6)*4-1*(1,6)</t>
  </si>
  <si>
    <t>53</t>
  </si>
  <si>
    <t>01 - látková roleta 1,1x0,8m - d,m dle popisu ve vč104</t>
  </si>
  <si>
    <t>1344454955</t>
  </si>
  <si>
    <t>ks</t>
  </si>
  <si>
    <t>keram sokl</t>
  </si>
  <si>
    <t>66,04</t>
  </si>
  <si>
    <t>03 - Oprava WC</t>
  </si>
  <si>
    <t xml:space="preserve">    1 - Zemní práce</t>
  </si>
  <si>
    <t xml:space="preserve">    4 - Vodorovné konstrukce</t>
  </si>
  <si>
    <t xml:space="preserve">    711 - Izolace proti vodě, vlhkosti a plynům</t>
  </si>
  <si>
    <t xml:space="preserve">    771 - Podlahy z dlaždic</t>
  </si>
  <si>
    <t xml:space="preserve">    781 - Dokončovací práce - obklady</t>
  </si>
  <si>
    <t>Zemní práce</t>
  </si>
  <si>
    <t>139711101</t>
  </si>
  <si>
    <t>Vykopávka v uzavřených prostorách s naložením výkopku na dopravní prostředek v hornině tř. 1 až 4</t>
  </si>
  <si>
    <t>454634799</t>
  </si>
  <si>
    <t>čv 101</t>
  </si>
  <si>
    <t>"dle popisu v TZ"40*0,5*0,5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</si>
  <si>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</si>
  <si>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</si>
  <si>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-1965364132</t>
  </si>
  <si>
    <t>"dle popisu v TZ - položka pro hutněný zásyp kanal.potrubí vykopanou zeminou"40*0,5*0,5</t>
  </si>
  <si>
    <t>"odpočet - odhad vytlačené zeminy potubím"-3,14*0,08*0,08*40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</si>
  <si>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</si>
  <si>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</si>
  <si>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-1261489506</t>
  </si>
  <si>
    <t>"odhad vytlačené zeminy potubím"3,14*0,08*0,08*40</t>
  </si>
  <si>
    <t>162201219</t>
  </si>
  <si>
    <t>Vodorovné přemístění výkopku nebo sypaniny stavebním kolečkem s naložením a vyprázdněním kolečka na hromady nebo do dopravního prostředku na vzdálenost do 10 m z horniny Příplatek k ceně za každých dalších 10 m</t>
  </si>
  <si>
    <t>-42853641</t>
  </si>
  <si>
    <t>0,804*4 'Přepočtené koeficientem množství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</si>
  <si>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</si>
  <si>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</si>
  <si>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-1452085069</t>
  </si>
  <si>
    <t>Poznámka k položce:
Uchazeč zohlední skutečnou dopravní vzdálenost na skládku v jednotkové ceně bez dalších nároků na vícepráce a méněpráce plynoucí z jiné vzdálenosti skládky než je uvažováno (15km).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</si>
  <si>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</si>
  <si>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</si>
  <si>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-699045943</t>
  </si>
  <si>
    <t>0,804*5 'Přepočtené koeficientem množství</t>
  </si>
  <si>
    <t>171201201</t>
  </si>
  <si>
    <t>Uložení sypaniny na skládky</t>
  </si>
  <si>
    <t>1646890431</t>
  </si>
  <si>
    <t>171201211</t>
  </si>
  <si>
    <t>Uložení sypaniny poplatek za uložení sypaniny na skládce (skládkovné)</t>
  </si>
  <si>
    <t>-183143391</t>
  </si>
  <si>
    <t>0,804*1,8 'Přepočtené koeficientem množství</t>
  </si>
  <si>
    <t>1089506636</t>
  </si>
  <si>
    <t>čv 102</t>
  </si>
  <si>
    <t>"pozn.7"2</t>
  </si>
  <si>
    <t>103473737</t>
  </si>
  <si>
    <t>-1869971550</t>
  </si>
  <si>
    <t>čv 102,103</t>
  </si>
  <si>
    <t>0,9*2,1</t>
  </si>
  <si>
    <t>342272248</t>
  </si>
  <si>
    <t>Příčky z pórobetonových přesných příčkovek hladkých, objemové hmotnosti 500 kg/m3 na tenké maltové lože, tloušťky příčky 75 mm</t>
  </si>
  <si>
    <t>168849522</t>
  </si>
  <si>
    <t>"založení na maltu"</t>
  </si>
  <si>
    <t>(2,1-0,1)*(3,61-0,6*3+1,27*2+0,9+1,385-0,6+1,575-0,6)</t>
  </si>
  <si>
    <t>0,15*(2,1-0,1-0,78)</t>
  </si>
  <si>
    <t>342272423</t>
  </si>
  <si>
    <t>Příčky z pórobetonových přesných příčkovek hladkých, objemové hmotnosti 500 kg/m3 na tenké maltové lože, tloušťky příčky 125 mm</t>
  </si>
  <si>
    <t>1266334866</t>
  </si>
  <si>
    <t>(2,1-0,1)*(1,97-0,8+1,9-0,8+0,9)</t>
  </si>
  <si>
    <t>3,25*(3,55*2+1,65*2+3,21)-0,7*2,25</t>
  </si>
  <si>
    <t>317142321</t>
  </si>
  <si>
    <t>Překlady nenosné prefabrikované z pórobetonu osazené do tenkého maltového lože, v příčkách přímé, světlost otvoru do 1010 mm tl. 125 mm</t>
  </si>
  <si>
    <t>719214271</t>
  </si>
  <si>
    <t>346244352</t>
  </si>
  <si>
    <t>Obezdívka koupelnových van ploch rovných z přesných pórobetonových tvárnic , na tenké maltové lože tl. 50 mm</t>
  </si>
  <si>
    <t>-226638511</t>
  </si>
  <si>
    <t>"položka pro obezdívku stoupaček a záv.modulu"</t>
  </si>
  <si>
    <t>"pozn.1 záv.modul"(1,25+0,15)*(0,75+0,9+1,26+0,65+0,8)</t>
  </si>
  <si>
    <t>"pozn.2 zti"1*(0,15+0,1)*3,25+4*(0,15*3,25+0,1*3,25+0,15*1,05)</t>
  </si>
  <si>
    <t>342291121</t>
  </si>
  <si>
    <t>Ukotvení příček plochými kotvami, do konstrukce cihelné</t>
  </si>
  <si>
    <t>-1209588730</t>
  </si>
  <si>
    <t>"příčka 125"3,25*2+2,1*2</t>
  </si>
  <si>
    <t>"obezdívka 3"3,25</t>
  </si>
  <si>
    <t>"obezdívka 2"3,25*2-2,1</t>
  </si>
  <si>
    <t>342291131</t>
  </si>
  <si>
    <t>Ukotvení příček plochými kotvami, do konstrukce betonové</t>
  </si>
  <si>
    <t>-28909927</t>
  </si>
  <si>
    <t>"příčka 125"3,25</t>
  </si>
  <si>
    <t>342291111</t>
  </si>
  <si>
    <t>Ukotvení příček polyuretanovou pěnou, tl. příčky do 100 mm</t>
  </si>
  <si>
    <t>-783263450</t>
  </si>
  <si>
    <t>"příčka 75"(2,1-0,78)+2,1*7</t>
  </si>
  <si>
    <t>"obezdívka 2"(3,25*2)*5</t>
  </si>
  <si>
    <t>342291112</t>
  </si>
  <si>
    <t>Ukotvení příček polyuretanovou pěnou, tl. příčky přes 100 mm</t>
  </si>
  <si>
    <t>1900854648</t>
  </si>
  <si>
    <t>"ukončení u stropu"3,55*2+1,65*2+3,21</t>
  </si>
  <si>
    <t>Vodorovné konstrukce</t>
  </si>
  <si>
    <t>417321414</t>
  </si>
  <si>
    <t>Ztužující pásy a věnce z betonu železového (bez výztuže) tř. C 20/25</t>
  </si>
  <si>
    <t>90827783</t>
  </si>
  <si>
    <t>čv 103,104</t>
  </si>
  <si>
    <t>"ukončení příček"</t>
  </si>
  <si>
    <t>"125"0,125*0,1*(1,982+1,912+0,825+0,05*5)</t>
  </si>
  <si>
    <t>"75"0,075*0,1*(3,762+1,295*2+3,21+0,825+0,05*3)</t>
  </si>
  <si>
    <t>417351115</t>
  </si>
  <si>
    <t>Bednění bočnic ztužujících pásů a věnců včetně vzpěr zřízení</t>
  </si>
  <si>
    <t>1052937454</t>
  </si>
  <si>
    <t>"125"2*0,1*(1,982+1,912+0,825)</t>
  </si>
  <si>
    <t>"75"2*0,1*(3,762+1,295*2+3,21+0,825)</t>
  </si>
  <si>
    <t>417351116</t>
  </si>
  <si>
    <t>Bednění bočnic ztužujících pásů a věnců včetně vzpěr odstranění</t>
  </si>
  <si>
    <t>-202548636</t>
  </si>
  <si>
    <t>417361821</t>
  </si>
  <si>
    <t>Výztuž ztužujících pásů a věnců z betonářské oceli 10 505 (R) nebo BSt 500</t>
  </si>
  <si>
    <t>1402839018</t>
  </si>
  <si>
    <t>6*6*0,617*0,001</t>
  </si>
  <si>
    <t>612325225</t>
  </si>
  <si>
    <t>Vápenocementová nebo vápenná omítka jednotlivých malých ploch štuková na stěnách, plochy jednotlivě přes 1,0 do 4 m2</t>
  </si>
  <si>
    <t>-1867300608</t>
  </si>
  <si>
    <t>"chodba - zazdívka (štuk bude pouze nad linkrustou)"1</t>
  </si>
  <si>
    <t>619995001</t>
  </si>
  <si>
    <t>Začištění omítek (s dodáním hmot) kolem oken, dveří, podlah, obkladů apod.</t>
  </si>
  <si>
    <t>-605544499</t>
  </si>
  <si>
    <t>"chodba - kolem nových dveří 2ks"5*2</t>
  </si>
  <si>
    <t>612131101</t>
  </si>
  <si>
    <t>Podkladní a spojovací vrstva vnitřních omítaných ploch cementový postřik nanášený ručně celoplošně stěn</t>
  </si>
  <si>
    <t>556111563</t>
  </si>
  <si>
    <t>612321121</t>
  </si>
  <si>
    <t>Omítka vápenocementová vnitřních ploch nanášená ručně jednovrstvá, tloušťky do 10 mm hladká svislých konstrukcí stěn</t>
  </si>
  <si>
    <t>-788680777</t>
  </si>
  <si>
    <t>"cihelné zdivo po obkladech"</t>
  </si>
  <si>
    <t>"1.01"1,83*(1,97+3,4-0,8)</t>
  </si>
  <si>
    <t>"1.02,03"1,83*(3,61+1,5+1,27+0,4)-2*1,05</t>
  </si>
  <si>
    <t>"1.07"1,83*(0,4+2,6+3,61)-2,1*1,05</t>
  </si>
  <si>
    <t>"1.06"1,83*(3,44)</t>
  </si>
  <si>
    <t>"1.04"1,83*(1,65-0,9)</t>
  </si>
  <si>
    <t>"1.06 - zazdívka"2,3*1,9-1,6</t>
  </si>
  <si>
    <t>612322121</t>
  </si>
  <si>
    <t>Omítka vápenocementová lehčená vnitřních ploch nanášená ručně jednovrstvá, tloušťky do 10 mm hladká svislých konstrukcí stěn</t>
  </si>
  <si>
    <t>-64394842</t>
  </si>
  <si>
    <t>"penetrace není nutná"</t>
  </si>
  <si>
    <t>"1.01"3,4*3,25+1,97*2,1-1,6+0,15*1,15</t>
  </si>
  <si>
    <t>"1.02"2,1*(1,5+3,61)-1,6-1,2*3</t>
  </si>
  <si>
    <t>2,1*(1,27*2+0,9)+3,25*0,9-1,2</t>
  </si>
  <si>
    <t>2,1*(0,37+0,9+1,27-0,15)+3,25*(0,9+0,9+0,15)-1,2</t>
  </si>
  <si>
    <t>(3,25-2,1)*(0,15+0,05+0,05+0,15)</t>
  </si>
  <si>
    <t>"1.03"2,1*(1,61+1,27-0,15)+0,15*(2,1-0,78)+3,25*(1,61-0,2+0,1+0,5)-1,2</t>
  </si>
  <si>
    <t>"1.04"3,25*(2,01*2+1,65)-1,8</t>
  </si>
  <si>
    <t>"1.05"3,25*(1,65*2+1,24*2)-1,4</t>
  </si>
  <si>
    <t>"1.06"3,4*3,25-1,4+1,9*2,1-1,6+0,15*(3,25-2,1)</t>
  </si>
  <si>
    <t>"1.07"2,1*(1,9+3,21+0,7)-1,2*2-1,6+(3,25-2,1)*(0,15*2+0,2)</t>
  </si>
  <si>
    <t>2,1*(1,575*2+1,385*2+0,8*4)+(3,25-2,1)*(0,9+3,21+0,15*2)-1,2*2</t>
  </si>
  <si>
    <t>695235306</t>
  </si>
  <si>
    <t>-68347132</t>
  </si>
  <si>
    <t>"1.01,02,03"1,97*3,55-0,42*0,5+2,87*3,61-0,2*0,4-0,15*0,2*2-0,2*0,1</t>
  </si>
  <si>
    <t>"1.04,05"3,44+2,13</t>
  </si>
  <si>
    <t>"1.06,07"1,9*3,55+2,8*3,61-0,15*0,15-0,15*0,2-0,2*0,4</t>
  </si>
  <si>
    <t>šstr</t>
  </si>
  <si>
    <t>-244834561</t>
  </si>
  <si>
    <t>1479633615</t>
  </si>
  <si>
    <t>"1.01,02,03"(3,25-2,1)*(2,87*2+3,55*2+3,61*2+0,15*4)-(3,14-2,1)*2,1</t>
  </si>
  <si>
    <t>"1.04"(3,25-2,1)*(1,65*2+2,01*2)</t>
  </si>
  <si>
    <t>"1.05"(3,25-2,1)*(1,65*2+1,24*2)</t>
  </si>
  <si>
    <t>"1.06,07"(3,25-2,1)*(2,8*2+3,55*2+3,61*2+0,15*2+0,2)-(3,14-2,1)*2,1</t>
  </si>
  <si>
    <t>514963648</t>
  </si>
  <si>
    <t>"dle popisu v TZ - podklaďák 15cm C16/20"40*0,5*0,15</t>
  </si>
  <si>
    <t>"dle popisu v TZ - mazanina 6cm"40*0,5*0,06</t>
  </si>
  <si>
    <t>"výplnění případných rýh v podlaze po vybouraných příčkách - odhad"0,5</t>
  </si>
  <si>
    <t>-253133598</t>
  </si>
  <si>
    <t>"T1 2x, T2 1x"3</t>
  </si>
  <si>
    <t>642942611</t>
  </si>
  <si>
    <t>Osazování zárubní nebo rámů kovových dveřních lisovaných nebo z úhelníků bez dveřních křídel, na montážní pěnu, plochy otvoru do 2,5 m2</t>
  </si>
  <si>
    <t>-2069533239</t>
  </si>
  <si>
    <t>"T1 1x, T3 1x, T4 1x, T5 3x, T6 2x"8</t>
  </si>
  <si>
    <t>-394840019</t>
  </si>
  <si>
    <t>553312130r</t>
  </si>
  <si>
    <t>zárubeň ocelová s drážkou pro těsnění DV 800 L/P vč. konečné povrchové úpravy</t>
  </si>
  <si>
    <t>654898956</t>
  </si>
  <si>
    <t>3+1</t>
  </si>
  <si>
    <t>553312120r</t>
  </si>
  <si>
    <t>zárubeň ocelová s drážkou pro těsnění DV 700 L/P vč. konečné povrchové úpravy</t>
  </si>
  <si>
    <t>1190968879</t>
  </si>
  <si>
    <t>553312100r</t>
  </si>
  <si>
    <t>zárubeň ocelová s drážkou pro těsnění DV 600 L/P vč. konečné povrchové úpravy</t>
  </si>
  <si>
    <t>-1490566570</t>
  </si>
  <si>
    <t>3+2</t>
  </si>
  <si>
    <t>1061095357</t>
  </si>
  <si>
    <t>2,79*7,16+2,88*7,16-0,6*0,42-0,3*0,4-0,2*0,4</t>
  </si>
  <si>
    <t>7*1</t>
  </si>
  <si>
    <t>-1408983270</t>
  </si>
  <si>
    <t>6,6+7,58+1,86+3,44+2,13+6,69+9,36</t>
  </si>
  <si>
    <t>"přístup - odhad"30</t>
  </si>
  <si>
    <t>95O1</t>
  </si>
  <si>
    <t>O1 - Al rám s poklopem sv.otv.600x900mm - d,m dle popisu ve výpisu výrobků vč.betonu</t>
  </si>
  <si>
    <t>-1760692737</t>
  </si>
  <si>
    <t>95O2</t>
  </si>
  <si>
    <t>O2 - revizní dvířka 200x250 - d,m dle popisu ve výpisu výrobků</t>
  </si>
  <si>
    <t>1780863684</t>
  </si>
  <si>
    <t>95O3</t>
  </si>
  <si>
    <t>O3 - piktogramy na dveře - d,m dle popisu ve výpisu výrobků</t>
  </si>
  <si>
    <t>327476567</t>
  </si>
  <si>
    <t>95O4</t>
  </si>
  <si>
    <t>O4 - sklopné madlo - d,m dle popisu ve výpisu výrobků</t>
  </si>
  <si>
    <t>-278909897</t>
  </si>
  <si>
    <t>95O5</t>
  </si>
  <si>
    <t>O5 - pevné madlo - d,m dle popisu ve výpisu výrobků</t>
  </si>
  <si>
    <t>1761522515</t>
  </si>
  <si>
    <t>95O6</t>
  </si>
  <si>
    <t>O6 - svislé madlo - d,m dle popisu ve výpisu výrobků</t>
  </si>
  <si>
    <t>2099916655</t>
  </si>
  <si>
    <t>95O7</t>
  </si>
  <si>
    <t>O7 - zrcadlo sklopné 600x900 - d,m dle popisu ve výpisu výrobků</t>
  </si>
  <si>
    <t>407653352</t>
  </si>
  <si>
    <t>976085311</t>
  </si>
  <si>
    <t>Vybourání drobných zámečnických a jiných konstrukcí kanalizačních rámů litinových, z rýhovaného plechu nebo betonových včetně poklopů nebo mříží, plochy do 0,60 m2</t>
  </si>
  <si>
    <t>-132675391</t>
  </si>
  <si>
    <t>97601</t>
  </si>
  <si>
    <t>Hydrantová skříň - dmtž a likvidace</t>
  </si>
  <si>
    <t>-1320457861</t>
  </si>
  <si>
    <t>"pozn.2"1</t>
  </si>
  <si>
    <t>961044111</t>
  </si>
  <si>
    <t>Bourání základů z betonu prostého</t>
  </si>
  <si>
    <t>-547645452</t>
  </si>
  <si>
    <t>"pozn.3"0,42*0,6*0,5</t>
  </si>
  <si>
    <t>9760215</t>
  </si>
  <si>
    <t>Obklad potrubí z lamino desek - dmtž a likvidace</t>
  </si>
  <si>
    <t>-85899616</t>
  </si>
  <si>
    <t>"pozn.4 - odhad"3,25*(0,2*2+0,4)</t>
  </si>
  <si>
    <t>1846570562</t>
  </si>
  <si>
    <t>"pozn.5,6"1,6*2</t>
  </si>
  <si>
    <t>"příčky"1,2*6+1,6*2</t>
  </si>
  <si>
    <t>54</t>
  </si>
  <si>
    <t>571243809</t>
  </si>
  <si>
    <t>"pozn.7"1,4*2</t>
  </si>
  <si>
    <t>55</t>
  </si>
  <si>
    <t>-1054087345</t>
  </si>
  <si>
    <t>případné zkrácení stávajícího překladu nad posouvanými dveřmi mč 1.06</t>
  </si>
  <si>
    <t>56</t>
  </si>
  <si>
    <t>174108423</t>
  </si>
  <si>
    <t>"pozn.7"1*2+0,9*2</t>
  </si>
  <si>
    <t>57</t>
  </si>
  <si>
    <t>1528791499</t>
  </si>
  <si>
    <t>"zaříznutí příčky - konec otvoru"2,1*2*3</t>
  </si>
  <si>
    <t>58</t>
  </si>
  <si>
    <t>962031132</t>
  </si>
  <si>
    <t>Bourání příček z cihel, tvárnic nebo příčkovek z cihel pálených, plných nebo dutých na maltu vápennou nebo vápenocementovou, tl. do 100 mm</t>
  </si>
  <si>
    <t>-566764675</t>
  </si>
  <si>
    <t>"vč.obkladu"</t>
  </si>
  <si>
    <t>2,9*(1,28+1,7)-1,2</t>
  </si>
  <si>
    <t>2*(3,54+1,24*3)+0,15*1,22-1,2*4</t>
  </si>
  <si>
    <t>2*(0,95+1,28)-1,2</t>
  </si>
  <si>
    <t>59</t>
  </si>
  <si>
    <t>962031133</t>
  </si>
  <si>
    <t>Bourání příček z cihel, tvárnic nebo příčkovek z cihel pálených, plných nebo dutých na maltu vápennou nebo vápenocementovou, tl. do 150 mm</t>
  </si>
  <si>
    <t>-557283807</t>
  </si>
  <si>
    <t>2,9*(2,79+2,88)-1,6*2</t>
  </si>
  <si>
    <t>3,25*(3,48+3,54-0,4)</t>
  </si>
  <si>
    <t>60</t>
  </si>
  <si>
    <t>-521237837</t>
  </si>
  <si>
    <t>"1.01"1,83*(2,79-0,9+3,48)</t>
  </si>
  <si>
    <t>"1.02"1,83*(3,54+2,79+0,4)-2,1*1,05</t>
  </si>
  <si>
    <t>"1.05"1,83*(0,4+2,88+3,58)-2,1*1,05</t>
  </si>
  <si>
    <t>"1.04"1,83*(3,44+2,88-0,9)</t>
  </si>
  <si>
    <t>1078138442</t>
  </si>
  <si>
    <t>62</t>
  </si>
  <si>
    <t>965046111</t>
  </si>
  <si>
    <t>Broušení stávajících betonových podlah úběr do 3 mm</t>
  </si>
  <si>
    <t>1343766650</t>
  </si>
  <si>
    <t>"odstr.lepidla dlažby"38,8</t>
  </si>
  <si>
    <t>-1898365779</t>
  </si>
  <si>
    <t>977312112</t>
  </si>
  <si>
    <t>Řezání stávajících betonových mazanin s vyztužením hloubky přes 50 do 100 mm</t>
  </si>
  <si>
    <t>733036263</t>
  </si>
  <si>
    <t>"dle popisu a TZ - mazanina 6cm"40*2</t>
  </si>
  <si>
    <t>65</t>
  </si>
  <si>
    <t>974042547</t>
  </si>
  <si>
    <t>Vysekání rýh v betonové nebo jiné monolitické dlažbě s betonovým podkladem do hl.70 mm a šířky do 300 mm</t>
  </si>
  <si>
    <t>-137584374</t>
  </si>
  <si>
    <t>"zvolena tato položka z důvodu opatrného bourání (zachování okrajů izolace), beton.mazanina je vyztužená sítí! (zohlednit v ceně)"</t>
  </si>
  <si>
    <t>"dle popisu a TZ - mazanina 6cm"40</t>
  </si>
  <si>
    <t>66</t>
  </si>
  <si>
    <t>974042549</t>
  </si>
  <si>
    <t>Vysekání rýh v betonové nebo jiné monolitické dlažbě s betonovým podkladem do hl.70 mm a šířky Příplatek k ceně -2547 za každých dalších 100 mm šířky, rýhy hl. do 70 mm</t>
  </si>
  <si>
    <t>2001754725</t>
  </si>
  <si>
    <t>40*2 'Přepočtené koeficientem množství</t>
  </si>
  <si>
    <t>67</t>
  </si>
  <si>
    <t>977312113</t>
  </si>
  <si>
    <t>Řezání stávajících betonových mazanin s vyztužením hloubky přes 100 do 150 mm</t>
  </si>
  <si>
    <t>-992333218</t>
  </si>
  <si>
    <t>"dle popisu a TZ - podklaďák 15cm (předpoklad vyztužení)"40*2</t>
  </si>
  <si>
    <t>68</t>
  </si>
  <si>
    <t>965042221</t>
  </si>
  <si>
    <t>Bourání mazanin betonových nebo z litého asfaltu tl. přes 100 mm, plochy do 1 m2</t>
  </si>
  <si>
    <t>2008795530</t>
  </si>
  <si>
    <t>"dle popisu a TZ - podklaďák 15cm (předpoklad vyztužení)"40*0,5*0,15</t>
  </si>
  <si>
    <t>69</t>
  </si>
  <si>
    <t>965049112</t>
  </si>
  <si>
    <t>Bourání mazanin Příplatek k cenám za bourání mazanin betonových se svařovanou sítí, tl. přes 100 mm</t>
  </si>
  <si>
    <t>2136905526</t>
  </si>
  <si>
    <t>70</t>
  </si>
  <si>
    <t>977151123</t>
  </si>
  <si>
    <t>Jádrové vrty diamantovými korunkami do stavebních materiálů (železobetonu, betonu, cihel, obkladů, dlažeb, kamene) průměru přes 130 do 150 mm</t>
  </si>
  <si>
    <t>-1198324652</t>
  </si>
  <si>
    <t>"pozn.4 - v ceně zohlednit případné zednické zapravení kolem otvoru"0,3</t>
  </si>
  <si>
    <t>71</t>
  </si>
  <si>
    <t>973031324</t>
  </si>
  <si>
    <t>Vysekání výklenků nebo kapes ve zdivu z cihel na maltu vápennou nebo vápenocementovou kapes, plochy do 0,10 m2, hl. do 150 mm</t>
  </si>
  <si>
    <t>941914858</t>
  </si>
  <si>
    <t>"125"5</t>
  </si>
  <si>
    <t>"75"3</t>
  </si>
  <si>
    <t>72</t>
  </si>
  <si>
    <t>520376398</t>
  </si>
  <si>
    <t>73</t>
  </si>
  <si>
    <t>2143021045</t>
  </si>
  <si>
    <t>74</t>
  </si>
  <si>
    <t>-558042073</t>
  </si>
  <si>
    <t>28,68*14 'Přepočtené koeficientem množství</t>
  </si>
  <si>
    <t>75</t>
  </si>
  <si>
    <t>997013801</t>
  </si>
  <si>
    <t>Poplatek za uložení stavebního odpadu na skládce (skládkovné) betonového</t>
  </si>
  <si>
    <t>817131735</t>
  </si>
  <si>
    <t>28,68*0,35 'Přepočtené koeficientem množství</t>
  </si>
  <si>
    <t>76</t>
  </si>
  <si>
    <t>997013803</t>
  </si>
  <si>
    <t>Poplatek za uložení stavebního odpadu na skládce (skládkovné) z keramických materiálů</t>
  </si>
  <si>
    <t>1504255831</t>
  </si>
  <si>
    <t>28,68*0,6 'Přepočtené koeficientem množství</t>
  </si>
  <si>
    <t>77</t>
  </si>
  <si>
    <t>396543186</t>
  </si>
  <si>
    <t>28,68*0,05 'Přepočtené koeficientem množství</t>
  </si>
  <si>
    <t>78</t>
  </si>
  <si>
    <t>1519537692</t>
  </si>
  <si>
    <t>711</t>
  </si>
  <si>
    <t>Izolace proti vodě, vlhkosti a plynům</t>
  </si>
  <si>
    <t>79</t>
  </si>
  <si>
    <t>711131811</t>
  </si>
  <si>
    <t>Odstranění izolace proti zemní vlhkosti na ploše vodorovné V</t>
  </si>
  <si>
    <t>188350612</t>
  </si>
  <si>
    <t>"dle popisu a TZ - ponechat okraje pro napojení)"40*(0,5-0,05*2)</t>
  </si>
  <si>
    <t>80</t>
  </si>
  <si>
    <t>71113181r</t>
  </si>
  <si>
    <t>Zaříznutí okrajů izolace pro napojení nové izolace</t>
  </si>
  <si>
    <t>-19976518</t>
  </si>
  <si>
    <t>"dle popisu a TZ - ponechat okraje pro napojení)"40*2</t>
  </si>
  <si>
    <t>81</t>
  </si>
  <si>
    <t>711111001</t>
  </si>
  <si>
    <t>Provedení izolace proti zemní vlhkosti natěradly a tmely za studena na ploše vodorovné V nátěrem penetračním</t>
  </si>
  <si>
    <t>-1279301845</t>
  </si>
  <si>
    <t>"dle popisu v TZ"40*0,5</t>
  </si>
  <si>
    <t>82</t>
  </si>
  <si>
    <t>111631500</t>
  </si>
  <si>
    <t>lak asfaltový penetrační (MJ t) bal 9 kg</t>
  </si>
  <si>
    <t>-448526852</t>
  </si>
  <si>
    <t>20*0,0003 'Přepočtené koeficientem množství</t>
  </si>
  <si>
    <t>83</t>
  </si>
  <si>
    <t>711141559</t>
  </si>
  <si>
    <t>Provedení izolace proti zemní vlhkosti pásy přitavením NAIP na ploše vodorovné V</t>
  </si>
  <si>
    <t>-1091604476</t>
  </si>
  <si>
    <t>84</t>
  </si>
  <si>
    <t>628520150</t>
  </si>
  <si>
    <t>pásy s modifikovaným asfaltem vložka skelná tkanina</t>
  </si>
  <si>
    <t>-1329373739</t>
  </si>
  <si>
    <t>20*1,15 'Přepočtené koeficientem množství</t>
  </si>
  <si>
    <t>85</t>
  </si>
  <si>
    <t>998711201</t>
  </si>
  <si>
    <t>Přesun hmot pro izolace proti vodě, vlhkosti a plynům stanovený procentní sazbou (%) z ceny vodorovná dopravní vzdálenost do 50 m v objektech výšky do 6 m</t>
  </si>
  <si>
    <t>1930549433</t>
  </si>
  <si>
    <t>86</t>
  </si>
  <si>
    <t>Zdravotechnika a VZT dle samostat.rozpočtu</t>
  </si>
  <si>
    <t>738911264</t>
  </si>
  <si>
    <t>87</t>
  </si>
  <si>
    <t>-166287329</t>
  </si>
  <si>
    <t>88</t>
  </si>
  <si>
    <t>-655563968</t>
  </si>
  <si>
    <t>89</t>
  </si>
  <si>
    <t>T1 - dveře vnitřní 800/1970 HPL - d,m vč.kování a zámku dle popisu ve výpise výrobků</t>
  </si>
  <si>
    <t>-281224361</t>
  </si>
  <si>
    <t>90</t>
  </si>
  <si>
    <t>766T2</t>
  </si>
  <si>
    <t>T2 - dveře vnitřní 900/1970 HPL - d,m vč.kování a zámku dle popisu ve výpise výrobků</t>
  </si>
  <si>
    <t>882259135</t>
  </si>
  <si>
    <t>91</t>
  </si>
  <si>
    <t>766T3</t>
  </si>
  <si>
    <t>T3 - dveře vnitřní 800/1970 HPL - d,m vč.kování a zámku dle popisu ve výpise výrobků</t>
  </si>
  <si>
    <t>-1810397914</t>
  </si>
  <si>
    <t>92</t>
  </si>
  <si>
    <t>766T4</t>
  </si>
  <si>
    <t>T4 - dveře vnitřní 700/1970 HPL - d,m vč.větr.mřížek, kování a zámku dle popisu ve výpise výrobků</t>
  </si>
  <si>
    <t>-668289644</t>
  </si>
  <si>
    <t>93</t>
  </si>
  <si>
    <t>766T5</t>
  </si>
  <si>
    <t>T5 - dveře vnitřní 600/1970 HPL - d,m vč.kování a zámku dle popisu ve výpise výrobků</t>
  </si>
  <si>
    <t>1582183039</t>
  </si>
  <si>
    <t>766T6</t>
  </si>
  <si>
    <t>T6 - dveře vnitřní 600/1970 HPL - d,m vč.kování a zámku dle popisu ve výpise výrobků</t>
  </si>
  <si>
    <t>861246447</t>
  </si>
  <si>
    <t>766lo</t>
  </si>
  <si>
    <t>Lamino obklad spodní části VZT potrubí 400x300mm výšky 0,75m - d,m vč.nosné ocel.kce s nátěrem a parapetu</t>
  </si>
  <si>
    <t>2015381587</t>
  </si>
  <si>
    <t>Obklad spodní části VZT potrubí 400x300mm výšky 0,75m (pod parapetokna)</t>
  </si>
  <si>
    <t>konstrukce z jäcklu 30x30x3mm, celková délka profilu 6m, 14,6kg, 2x základní protikorozní nátěr</t>
  </si>
  <si>
    <t>obklad boku DTD lamino deskou (400x750mm) tl- 16mm bílou</t>
  </si>
  <si>
    <t>vrchní parapetní deska bílá s nosem</t>
  </si>
  <si>
    <t>998766201</t>
  </si>
  <si>
    <t>Přesun hmot pro konstrukce truhlářské stanovený procentní sazbou (%) z ceny vodorovná dopravní vzdálenost do 50 m v objektech výšky do 6 m</t>
  </si>
  <si>
    <t>-1301965306</t>
  </si>
  <si>
    <t>771</t>
  </si>
  <si>
    <t>Podlahy z dlaždic</t>
  </si>
  <si>
    <t>97</t>
  </si>
  <si>
    <t>771573810</t>
  </si>
  <si>
    <t>Demontáž podlah z dlaždic keramických lepených</t>
  </si>
  <si>
    <t>-1565803194</t>
  </si>
  <si>
    <t>98</t>
  </si>
  <si>
    <t>771474141</t>
  </si>
  <si>
    <t>Montáž soklíků z dlaždic keramických lepených flexibilním lepidlem s požlábkem výšky do 90 mm</t>
  </si>
  <si>
    <t>-326594505</t>
  </si>
  <si>
    <t>"1.01"(1,97*2+3,4*2)-0,8*2</t>
  </si>
  <si>
    <t>"1.02"(3,61*2+1,5*2+0,9*4+1,12*4)-0,8-0,6*5</t>
  </si>
  <si>
    <t>"1.03"(1,12*2+1,61*2)-0,6</t>
  </si>
  <si>
    <t>"1.04"(1,65*2+2,01*2)-0,9</t>
  </si>
  <si>
    <t>"1.05"(1,65*2+1,24*2)-0,7</t>
  </si>
  <si>
    <t>"1.06"(1,9*2+3,4*2)-0,8*2-0,7</t>
  </si>
  <si>
    <t>"1.07"(3,61*2+2,6*2)-0,8-0,6*2</t>
  </si>
  <si>
    <t>(0,8*2+1,425*2)-0,6</t>
  </si>
  <si>
    <t>(0,8*2+1,235*2)-0,6</t>
  </si>
  <si>
    <t>99</t>
  </si>
  <si>
    <t>597614160</t>
  </si>
  <si>
    <t>dlaždice keramické slinuté neglazované mrazuvzdorné  29,8 x 8,0 x 0,9 cm</t>
  </si>
  <si>
    <t>-367282763</t>
  </si>
  <si>
    <t>ks*3,333</t>
  </si>
  <si>
    <t>100</t>
  </si>
  <si>
    <t>771591111</t>
  </si>
  <si>
    <t>Podlahy - ostatní práce penetrace podkladu</t>
  </si>
  <si>
    <t>167040485</t>
  </si>
  <si>
    <t>101</t>
  </si>
  <si>
    <t>771574113</t>
  </si>
  <si>
    <t>Montáž podlah z dlaždic keramických lepených flexibilním lepidlem režných nebo glazovaných hladkých přes 9 do 12 ks/ m2</t>
  </si>
  <si>
    <t>-2076885515</t>
  </si>
  <si>
    <t>102</t>
  </si>
  <si>
    <t>597614080</t>
  </si>
  <si>
    <t>dlaždice keramické slinuté neglazované mrazuvzdorné  29,8 x 29,8 x 0,9 cm</t>
  </si>
  <si>
    <t>-903219305</t>
  </si>
  <si>
    <t>37,66*1,1 'Přepočtené koeficientem množství</t>
  </si>
  <si>
    <t>103</t>
  </si>
  <si>
    <t>771579191</t>
  </si>
  <si>
    <t>Montáž podlah z dlaždic keramických Příplatek k cenám za plochu do 5 m2 jednotlivě</t>
  </si>
  <si>
    <t>53295646</t>
  </si>
  <si>
    <t>7,58+1,86+3,44+2,13+0,8*1,235+0,8*1,425</t>
  </si>
  <si>
    <t>104</t>
  </si>
  <si>
    <t>771573913r</t>
  </si>
  <si>
    <t>Oprava podlah z keramických dlaždic režných lepených do 12 ks/m2 - dmtž,mtž vč.dodávky dlažby a soklíku</t>
  </si>
  <si>
    <t>1376513925</t>
  </si>
  <si>
    <t>"oprava dlažby na chodbě do 1m2"1</t>
  </si>
  <si>
    <t>105</t>
  </si>
  <si>
    <t>998771201</t>
  </si>
  <si>
    <t>Přesun hmot pro podlahy z dlaždic stanovený procentní sazbou (%) z ceny vodorovná dopravní vzdálenost do 50 m v objektech výšky do 6 m</t>
  </si>
  <si>
    <t>1404208722</t>
  </si>
  <si>
    <t>781</t>
  </si>
  <si>
    <t>Dokončovací práce - obklady</t>
  </si>
  <si>
    <t>106</t>
  </si>
  <si>
    <t>781495111</t>
  </si>
  <si>
    <t>Ostatní prvky ostatní práce penetrace podkladu</t>
  </si>
  <si>
    <t>-339517755</t>
  </si>
  <si>
    <t>107</t>
  </si>
  <si>
    <t>781474112</t>
  </si>
  <si>
    <t>Montáž obkladů vnitřních stěn z dlaždic keramických lepených flexibilním lepidlem režných nebo glazovaných hladkých přes 6 do 12 ks/m2</t>
  </si>
  <si>
    <t>-1892714008</t>
  </si>
  <si>
    <t>"1.01"2,1*(1,97*2+3,4*2)-1,6*2</t>
  </si>
  <si>
    <t>"1.02"2,1*(3,61*2+1,5*2+0,9*4+1,27*4)-1,6-1,2*5-0,15*1,25*4+0,9*0,15+0,75*0,15-0,85*(2,1-0,78)</t>
  </si>
  <si>
    <t>"1.03"2,1*(1,27*2+1,61*2)-1,2-0,85*(2,1-0,78)-0,15*1,25*2+1,26*0,15</t>
  </si>
  <si>
    <t>"1.04"2,1*(1,65*2+2,01*2)-1,8</t>
  </si>
  <si>
    <t>"1.05"2,1*(1,65*2+1,24*2)-1,4</t>
  </si>
  <si>
    <t>"1.06"2,1*(1,9*2+3,4*2)-1,6*2-1,4</t>
  </si>
  <si>
    <t>"1.07"2,1*(3,61*2+2,6*2)-1,6-1,2*2-2,1*(2,1-0,78)</t>
  </si>
  <si>
    <t>2,1*(0,8*2+1,575*2)-1,2-0,15*1,25*2+0,8*0,15</t>
  </si>
  <si>
    <t>2,1*(0,8*2+1,385*2)-1,2-0,15*1,25*2+0,65*0,15</t>
  </si>
  <si>
    <t>"odpočet plochy soklíků s požlábkem"-ks*0,08</t>
  </si>
  <si>
    <t>108</t>
  </si>
  <si>
    <t>597610260</t>
  </si>
  <si>
    <t>obkládačky keramické - koupelny  (barevné) 25 x 33 x 0,7 cm I. j.</t>
  </si>
  <si>
    <t>-819026477</t>
  </si>
  <si>
    <t>131,625*1,1 'Přepočtené koeficientem množství</t>
  </si>
  <si>
    <t>109</t>
  </si>
  <si>
    <t>781479191</t>
  </si>
  <si>
    <t>Montáž obkladů vnitřních stěn z dlaždic keramických Příplatek k cenám za plochu do 10 m2 jednotlivě</t>
  </si>
  <si>
    <t>-166959328</t>
  </si>
  <si>
    <t>"1.02"2,1*(0,9*4+1,27*4)-1,2*2-0,15*1,25*4+0,9*0,15+0,75*0,15</t>
  </si>
  <si>
    <t>"1.07"</t>
  </si>
  <si>
    <t>110</t>
  </si>
  <si>
    <t>781494111</t>
  </si>
  <si>
    <t>Ostatní prvky plastové profily ukončovací a dilatační lepené flexibilním lepidlem rohové</t>
  </si>
  <si>
    <t>457325650</t>
  </si>
  <si>
    <t>2,1*5+1,23+0,85*5+1,26+0,9+0,75+0,65+0,8</t>
  </si>
  <si>
    <t>111</t>
  </si>
  <si>
    <t>781494511</t>
  </si>
  <si>
    <t>Ostatní prvky plastové profily ukončovací a dilatační lepené flexibilním lepidlem ukončovací</t>
  </si>
  <si>
    <t>711610502</t>
  </si>
  <si>
    <t>"u dveří"2*2,1*19</t>
  </si>
  <si>
    <t>112</t>
  </si>
  <si>
    <t>781495115</t>
  </si>
  <si>
    <t>Ostatní prvky ostatní práce spárování silikonem</t>
  </si>
  <si>
    <t>-1021881291</t>
  </si>
  <si>
    <t>"kouty"2,1*(5+5+4+4+4+4+5+4+6+4+4)</t>
  </si>
  <si>
    <t>0,85*(1+3+1)+1,23*3</t>
  </si>
  <si>
    <t>113</t>
  </si>
  <si>
    <t>998781201</t>
  </si>
  <si>
    <t>Přesun hmot pro obklady keramické stanovený procentní sazbou (%) z ceny vodorovná dopravní vzdálenost do 50 m v objektech výšky do 6 m</t>
  </si>
  <si>
    <t>-880835331</t>
  </si>
  <si>
    <t>114</t>
  </si>
  <si>
    <t>582117525</t>
  </si>
  <si>
    <t>"strop"2,79*7,16+2,88*7,16-0,6*0,42-0,3*0,4-0,2*0,4</t>
  </si>
  <si>
    <t>"stěny"</t>
  </si>
  <si>
    <t>"1.01"(3,25-1,83)*(2,79+3,48)-0,9*0,2-0,6*0,2</t>
  </si>
  <si>
    <t>"1.02"(3,25-1,83)*(3,54+2,79+0,4)-2,1*(3,14-0,15-1,83)</t>
  </si>
  <si>
    <t>"1.05"(3,25-1,83)*(0,4+2,88+3,58)-2,1*(3,14-0,15-1,83)</t>
  </si>
  <si>
    <t>"1.04"(3,25-1,83)*(3,44+2,88)-0,9*0,2*2-0,3*0,2</t>
  </si>
  <si>
    <t>0,14*(3,25-2,9)*2</t>
  </si>
  <si>
    <t>"dotčená část stěny na chodbě (linkrusta v.1,6m) - odhad"(3,25-1,6)*6,125-0,9*(2,1-1,6)-1,8*(2,1-1,6)</t>
  </si>
  <si>
    <t>115</t>
  </si>
  <si>
    <t>-1577108582</t>
  </si>
  <si>
    <t>"dotčená část stěny na chodbě (linkrusta v.1,6m) - odhad"(1,6)*6,125-0,9*(1,6)-1,8*(1,6)</t>
  </si>
  <si>
    <t>116</t>
  </si>
  <si>
    <t>-524461301</t>
  </si>
  <si>
    <t>"pouze zárubně dveří - ostatní zakrývání (podlahy, okna, parapety) je součástí VRN"(5*2)*11</t>
  </si>
  <si>
    <t>117</t>
  </si>
  <si>
    <t>-1243627590</t>
  </si>
  <si>
    <t>110*1,05 'Přepočtené koeficientem množství</t>
  </si>
  <si>
    <t>118</t>
  </si>
  <si>
    <t>149818558</t>
  </si>
  <si>
    <t>"strop"šstr</t>
  </si>
  <si>
    <t>"dotčená část stěny na chodbě (linkrusta v.1,6m) - odhad"(3,25-1,6)*6,125-0,9*(2-1,6)*2-1*(2-1,6)</t>
  </si>
  <si>
    <t>119</t>
  </si>
  <si>
    <t>438079232</t>
  </si>
  <si>
    <t>120</t>
  </si>
  <si>
    <t>478571845</t>
  </si>
  <si>
    <t>"dotčená část stěny na chodbě (linkrusta v.1,6m) - odhad"(1,6)*6,125-(1+0,9*2)*(1,6)</t>
  </si>
  <si>
    <t>09 -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</si>
  <si>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</si>
  <si>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</si>
  <si>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</si>
  <si>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</si>
  <si>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</si>
  <si>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</si>
  <si>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</si>
  <si>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</si>
  <si>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011002000</t>
  </si>
  <si>
    <t>Hlavní tituly průvodních činností a nákladů průzkumné, geodetické a projektové práce průzkumné práce</t>
  </si>
  <si>
    <t>CS ÚRS 2016 02</t>
  </si>
  <si>
    <t>1024</t>
  </si>
  <si>
    <t>-1993302062</t>
  </si>
  <si>
    <t>"odpojení sítí před bouráním"1</t>
  </si>
  <si>
    <t>013254000</t>
  </si>
  <si>
    <t>Průzkumné, geodetické a projektové práce projektové práce dokumentace stavby (výkresová a textová) skutečného provedení stavby</t>
  </si>
  <si>
    <t>457962920</t>
  </si>
  <si>
    <t>VRN3</t>
  </si>
  <si>
    <t>Zařízení staveniště</t>
  </si>
  <si>
    <t>030001000</t>
  </si>
  <si>
    <t>Základní rozdělení průvodních činností a nákladů zařízení staveniště</t>
  </si>
  <si>
    <t>898331483</t>
  </si>
  <si>
    <t>"zřízení, provoz a zrušení ZS (bude-li potřeba)"</t>
  </si>
  <si>
    <t>"provizorní oddělení prostor (bude-li potřeba) a ochrana stávaj.podlah, oken a parapetů před poškozením (folie, geotextílie, atd.)"1</t>
  </si>
  <si>
    <t>VRN4</t>
  </si>
  <si>
    <t>Inženýrská činnost</t>
  </si>
  <si>
    <t>045002000</t>
  </si>
  <si>
    <t>Hlavní tituly průvodních činností a nákladů inženýrská činnost kompletační a koordinační činnost</t>
  </si>
  <si>
    <t>689198561</t>
  </si>
  <si>
    <t>"např. koordinace s instalacemi, vypracování a předání dokladů dle SOD (např.: kontrolní a zkušební plány, BOZP, HMG prací atd.)"1</t>
  </si>
  <si>
    <t>VRN7</t>
  </si>
  <si>
    <t>Provozní vlivy</t>
  </si>
  <si>
    <t>071103000</t>
  </si>
  <si>
    <t>Provozní vlivy provoz investora, třetích osob provoz investora</t>
  </si>
  <si>
    <t>-1286999929</t>
  </si>
  <si>
    <t>"pokud budou práce probíhat za provozu, mohou z toho vyplývat nějaká omezení (hlučnost, prašnost,...)"1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</si>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</sst>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3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41" fillId="0" borderId="0" xfId="0" applyFont="1" applyAlignment="1">
      <alignment horizontal="left" vertical="center"/>
    </xf>
    <xf numFmtId="0" fontId="39" fillId="0" borderId="0" xfId="0" applyFont="1" applyBorder="1" applyAlignment="1" applyProtection="1">
      <alignment vertical="center" wrapText="1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4" fillId="0" borderId="34" xfId="0" applyFont="1" applyBorder="1" applyAlignment="1" applyProtection="1">
      <alignment horizontal="left" wrapText="1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5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74" t="s">
        <v>16</v>
      </c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  <c r="AM5" s="375"/>
      <c r="AN5" s="375"/>
      <c r="AO5" s="375"/>
      <c r="AP5" s="28"/>
      <c r="AQ5" s="30"/>
      <c r="BE5" s="372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76" t="s">
        <v>19</v>
      </c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28"/>
      <c r="AQ6" s="30"/>
      <c r="BE6" s="373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73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73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73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73"/>
      <c r="BS10" s="23" t="s">
        <v>8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21</v>
      </c>
      <c r="AO11" s="28"/>
      <c r="AP11" s="28"/>
      <c r="AQ11" s="30"/>
      <c r="BE11" s="373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73"/>
      <c r="BS12" s="23" t="s">
        <v>8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73"/>
      <c r="BS13" s="23" t="s">
        <v>8</v>
      </c>
    </row>
    <row r="14" spans="1:74" ht="15">
      <c r="B14" s="27"/>
      <c r="C14" s="28"/>
      <c r="D14" s="28"/>
      <c r="E14" s="377" t="s">
        <v>31</v>
      </c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8"/>
      <c r="Y14" s="378"/>
      <c r="Z14" s="378"/>
      <c r="AA14" s="378"/>
      <c r="AB14" s="378"/>
      <c r="AC14" s="378"/>
      <c r="AD14" s="378"/>
      <c r="AE14" s="378"/>
      <c r="AF14" s="378"/>
      <c r="AG14" s="378"/>
      <c r="AH14" s="378"/>
      <c r="AI14" s="378"/>
      <c r="AJ14" s="378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73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73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73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21</v>
      </c>
      <c r="AO17" s="28"/>
      <c r="AP17" s="28"/>
      <c r="AQ17" s="30"/>
      <c r="BE17" s="373"/>
      <c r="BS17" s="23" t="s">
        <v>34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73"/>
      <c r="BS18" s="23" t="s">
        <v>8</v>
      </c>
    </row>
    <row r="19" spans="2:71" ht="14.45" customHeight="1">
      <c r="B19" s="27"/>
      <c r="C19" s="28"/>
      <c r="D19" s="36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73"/>
      <c r="BS19" s="23" t="s">
        <v>8</v>
      </c>
    </row>
    <row r="20" spans="2:71" ht="48.75" customHeight="1">
      <c r="B20" s="27"/>
      <c r="C20" s="28"/>
      <c r="D20" s="28"/>
      <c r="E20" s="379" t="s">
        <v>36</v>
      </c>
      <c r="F20" s="379"/>
      <c r="G20" s="379"/>
      <c r="H20" s="379"/>
      <c r="I20" s="379"/>
      <c r="J20" s="379"/>
      <c r="K20" s="379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79"/>
      <c r="W20" s="379"/>
      <c r="X20" s="379"/>
      <c r="Y20" s="379"/>
      <c r="Z20" s="379"/>
      <c r="AA20" s="379"/>
      <c r="AB20" s="379"/>
      <c r="AC20" s="379"/>
      <c r="AD20" s="379"/>
      <c r="AE20" s="379"/>
      <c r="AF20" s="379"/>
      <c r="AG20" s="379"/>
      <c r="AH20" s="379"/>
      <c r="AI20" s="379"/>
      <c r="AJ20" s="379"/>
      <c r="AK20" s="379"/>
      <c r="AL20" s="379"/>
      <c r="AM20" s="379"/>
      <c r="AN20" s="379"/>
      <c r="AO20" s="28"/>
      <c r="AP20" s="28"/>
      <c r="AQ20" s="30"/>
      <c r="BE20" s="373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73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73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80">
        <f>ROUND(AG51,2)</f>
        <v>0</v>
      </c>
      <c r="AL23" s="381"/>
      <c r="AM23" s="381"/>
      <c r="AN23" s="381"/>
      <c r="AO23" s="381"/>
      <c r="AP23" s="41"/>
      <c r="AQ23" s="44"/>
      <c r="BE23" s="373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73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82" t="s">
        <v>38</v>
      </c>
      <c r="M25" s="382"/>
      <c r="N25" s="382"/>
      <c r="O25" s="382"/>
      <c r="P25" s="41"/>
      <c r="Q25" s="41"/>
      <c r="R25" s="41"/>
      <c r="S25" s="41"/>
      <c r="T25" s="41"/>
      <c r="U25" s="41"/>
      <c r="V25" s="41"/>
      <c r="W25" s="382" t="s">
        <v>39</v>
      </c>
      <c r="X25" s="382"/>
      <c r="Y25" s="382"/>
      <c r="Z25" s="382"/>
      <c r="AA25" s="382"/>
      <c r="AB25" s="382"/>
      <c r="AC25" s="382"/>
      <c r="AD25" s="382"/>
      <c r="AE25" s="382"/>
      <c r="AF25" s="41"/>
      <c r="AG25" s="41"/>
      <c r="AH25" s="41"/>
      <c r="AI25" s="41"/>
      <c r="AJ25" s="41"/>
      <c r="AK25" s="382" t="s">
        <v>40</v>
      </c>
      <c r="AL25" s="382"/>
      <c r="AM25" s="382"/>
      <c r="AN25" s="382"/>
      <c r="AO25" s="382"/>
      <c r="AP25" s="41"/>
      <c r="AQ25" s="44"/>
      <c r="BE25" s="373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65">
        <v>0.21</v>
      </c>
      <c r="M26" s="366"/>
      <c r="N26" s="366"/>
      <c r="O26" s="366"/>
      <c r="P26" s="47"/>
      <c r="Q26" s="47"/>
      <c r="R26" s="47"/>
      <c r="S26" s="47"/>
      <c r="T26" s="47"/>
      <c r="U26" s="47"/>
      <c r="V26" s="47"/>
      <c r="W26" s="367">
        <f>ROUND(AZ51,2)</f>
        <v>0</v>
      </c>
      <c r="X26" s="366"/>
      <c r="Y26" s="366"/>
      <c r="Z26" s="366"/>
      <c r="AA26" s="366"/>
      <c r="AB26" s="366"/>
      <c r="AC26" s="366"/>
      <c r="AD26" s="366"/>
      <c r="AE26" s="366"/>
      <c r="AF26" s="47"/>
      <c r="AG26" s="47"/>
      <c r="AH26" s="47"/>
      <c r="AI26" s="47"/>
      <c r="AJ26" s="47"/>
      <c r="AK26" s="367">
        <f>ROUND(AV51,2)</f>
        <v>0</v>
      </c>
      <c r="AL26" s="366"/>
      <c r="AM26" s="366"/>
      <c r="AN26" s="366"/>
      <c r="AO26" s="366"/>
      <c r="AP26" s="47"/>
      <c r="AQ26" s="49"/>
      <c r="BE26" s="373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65">
        <v>0.15</v>
      </c>
      <c r="M27" s="366"/>
      <c r="N27" s="366"/>
      <c r="O27" s="366"/>
      <c r="P27" s="47"/>
      <c r="Q27" s="47"/>
      <c r="R27" s="47"/>
      <c r="S27" s="47"/>
      <c r="T27" s="47"/>
      <c r="U27" s="47"/>
      <c r="V27" s="47"/>
      <c r="W27" s="367">
        <f>ROUND(BA51,2)</f>
        <v>0</v>
      </c>
      <c r="X27" s="366"/>
      <c r="Y27" s="366"/>
      <c r="Z27" s="366"/>
      <c r="AA27" s="366"/>
      <c r="AB27" s="366"/>
      <c r="AC27" s="366"/>
      <c r="AD27" s="366"/>
      <c r="AE27" s="366"/>
      <c r="AF27" s="47"/>
      <c r="AG27" s="47"/>
      <c r="AH27" s="47"/>
      <c r="AI27" s="47"/>
      <c r="AJ27" s="47"/>
      <c r="AK27" s="367">
        <f>ROUND(AW51,2)</f>
        <v>0</v>
      </c>
      <c r="AL27" s="366"/>
      <c r="AM27" s="366"/>
      <c r="AN27" s="366"/>
      <c r="AO27" s="366"/>
      <c r="AP27" s="47"/>
      <c r="AQ27" s="49"/>
      <c r="BE27" s="373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65">
        <v>0.21</v>
      </c>
      <c r="M28" s="366"/>
      <c r="N28" s="366"/>
      <c r="O28" s="366"/>
      <c r="P28" s="47"/>
      <c r="Q28" s="47"/>
      <c r="R28" s="47"/>
      <c r="S28" s="47"/>
      <c r="T28" s="47"/>
      <c r="U28" s="47"/>
      <c r="V28" s="47"/>
      <c r="W28" s="367">
        <f>ROUND(BB51,2)</f>
        <v>0</v>
      </c>
      <c r="X28" s="366"/>
      <c r="Y28" s="366"/>
      <c r="Z28" s="366"/>
      <c r="AA28" s="366"/>
      <c r="AB28" s="366"/>
      <c r="AC28" s="366"/>
      <c r="AD28" s="366"/>
      <c r="AE28" s="366"/>
      <c r="AF28" s="47"/>
      <c r="AG28" s="47"/>
      <c r="AH28" s="47"/>
      <c r="AI28" s="47"/>
      <c r="AJ28" s="47"/>
      <c r="AK28" s="367">
        <v>0</v>
      </c>
      <c r="AL28" s="366"/>
      <c r="AM28" s="366"/>
      <c r="AN28" s="366"/>
      <c r="AO28" s="366"/>
      <c r="AP28" s="47"/>
      <c r="AQ28" s="49"/>
      <c r="BE28" s="373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65">
        <v>0.15</v>
      </c>
      <c r="M29" s="366"/>
      <c r="N29" s="366"/>
      <c r="O29" s="366"/>
      <c r="P29" s="47"/>
      <c r="Q29" s="47"/>
      <c r="R29" s="47"/>
      <c r="S29" s="47"/>
      <c r="T29" s="47"/>
      <c r="U29" s="47"/>
      <c r="V29" s="47"/>
      <c r="W29" s="367">
        <f>ROUND(BC51,2)</f>
        <v>0</v>
      </c>
      <c r="X29" s="366"/>
      <c r="Y29" s="366"/>
      <c r="Z29" s="366"/>
      <c r="AA29" s="366"/>
      <c r="AB29" s="366"/>
      <c r="AC29" s="366"/>
      <c r="AD29" s="366"/>
      <c r="AE29" s="366"/>
      <c r="AF29" s="47"/>
      <c r="AG29" s="47"/>
      <c r="AH29" s="47"/>
      <c r="AI29" s="47"/>
      <c r="AJ29" s="47"/>
      <c r="AK29" s="367">
        <v>0</v>
      </c>
      <c r="AL29" s="366"/>
      <c r="AM29" s="366"/>
      <c r="AN29" s="366"/>
      <c r="AO29" s="366"/>
      <c r="AP29" s="47"/>
      <c r="AQ29" s="49"/>
      <c r="BE29" s="373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65">
        <v>0</v>
      </c>
      <c r="M30" s="366"/>
      <c r="N30" s="366"/>
      <c r="O30" s="366"/>
      <c r="P30" s="47"/>
      <c r="Q30" s="47"/>
      <c r="R30" s="47"/>
      <c r="S30" s="47"/>
      <c r="T30" s="47"/>
      <c r="U30" s="47"/>
      <c r="V30" s="47"/>
      <c r="W30" s="367">
        <f>ROUND(BD51,2)</f>
        <v>0</v>
      </c>
      <c r="X30" s="366"/>
      <c r="Y30" s="366"/>
      <c r="Z30" s="366"/>
      <c r="AA30" s="366"/>
      <c r="AB30" s="366"/>
      <c r="AC30" s="366"/>
      <c r="AD30" s="366"/>
      <c r="AE30" s="366"/>
      <c r="AF30" s="47"/>
      <c r="AG30" s="47"/>
      <c r="AH30" s="47"/>
      <c r="AI30" s="47"/>
      <c r="AJ30" s="47"/>
      <c r="AK30" s="367">
        <v>0</v>
      </c>
      <c r="AL30" s="366"/>
      <c r="AM30" s="366"/>
      <c r="AN30" s="366"/>
      <c r="AO30" s="366"/>
      <c r="AP30" s="47"/>
      <c r="AQ30" s="49"/>
      <c r="BE30" s="373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73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68" t="s">
        <v>49</v>
      </c>
      <c r="Y32" s="369"/>
      <c r="Z32" s="369"/>
      <c r="AA32" s="369"/>
      <c r="AB32" s="369"/>
      <c r="AC32" s="52"/>
      <c r="AD32" s="52"/>
      <c r="AE32" s="52"/>
      <c r="AF32" s="52"/>
      <c r="AG32" s="52"/>
      <c r="AH32" s="52"/>
      <c r="AI32" s="52"/>
      <c r="AJ32" s="52"/>
      <c r="AK32" s="370">
        <f>SUM(AK23:AK30)</f>
        <v>0</v>
      </c>
      <c r="AL32" s="369"/>
      <c r="AM32" s="369"/>
      <c r="AN32" s="369"/>
      <c r="AO32" s="371"/>
      <c r="AP32" s="50"/>
      <c r="AQ32" s="54"/>
      <c r="BE32" s="373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201716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1" t="str">
        <f>K6</f>
        <v>ZŠ U Stadionu 756, Chrudim - modernizace počítačových učeben a oprava WC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3" t="str">
        <f>IF(AN8= "","",AN8)</f>
        <v>6. 7. 2017</v>
      </c>
      <c r="AN44" s="353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 xml:space="preserve"> 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32</v>
      </c>
      <c r="AJ46" s="62"/>
      <c r="AK46" s="62"/>
      <c r="AL46" s="62"/>
      <c r="AM46" s="354" t="str">
        <f>IF(E17="","",E17)</f>
        <v>Ing. Josef Dvořák</v>
      </c>
      <c r="AN46" s="354"/>
      <c r="AO46" s="354"/>
      <c r="AP46" s="354"/>
      <c r="AQ46" s="62"/>
      <c r="AR46" s="60"/>
      <c r="AS46" s="355" t="s">
        <v>51</v>
      </c>
      <c r="AT46" s="356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30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7"/>
      <c r="AT47" s="358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9"/>
      <c r="AT48" s="360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1" t="s">
        <v>52</v>
      </c>
      <c r="D49" s="362"/>
      <c r="E49" s="362"/>
      <c r="F49" s="362"/>
      <c r="G49" s="362"/>
      <c r="H49" s="78"/>
      <c r="I49" s="363" t="s">
        <v>53</v>
      </c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4" t="s">
        <v>54</v>
      </c>
      <c r="AH49" s="362"/>
      <c r="AI49" s="362"/>
      <c r="AJ49" s="362"/>
      <c r="AK49" s="362"/>
      <c r="AL49" s="362"/>
      <c r="AM49" s="362"/>
      <c r="AN49" s="363" t="s">
        <v>55</v>
      </c>
      <c r="AO49" s="362"/>
      <c r="AP49" s="362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45">
        <f>ROUND(SUM(AG52:AG55),2)</f>
        <v>0</v>
      </c>
      <c r="AH51" s="345"/>
      <c r="AI51" s="345"/>
      <c r="AJ51" s="345"/>
      <c r="AK51" s="345"/>
      <c r="AL51" s="345"/>
      <c r="AM51" s="345"/>
      <c r="AN51" s="346">
        <f>SUM(AG51,AT51)</f>
        <v>0</v>
      </c>
      <c r="AO51" s="346"/>
      <c r="AP51" s="346"/>
      <c r="AQ51" s="88" t="s">
        <v>21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70</v>
      </c>
      <c r="BT51" s="93" t="s">
        <v>71</v>
      </c>
      <c r="BU51" s="94" t="s">
        <v>72</v>
      </c>
      <c r="BV51" s="93" t="s">
        <v>73</v>
      </c>
      <c r="BW51" s="93" t="s">
        <v>7</v>
      </c>
      <c r="BX51" s="93" t="s">
        <v>74</v>
      </c>
      <c r="CL51" s="93" t="s">
        <v>21</v>
      </c>
    </row>
    <row r="52" spans="1:91" s="5" customFormat="1" ht="22.5" customHeight="1">
      <c r="A52" s="95" t="s">
        <v>75</v>
      </c>
      <c r="B52" s="96"/>
      <c r="C52" s="97"/>
      <c r="D52" s="350" t="s">
        <v>76</v>
      </c>
      <c r="E52" s="350"/>
      <c r="F52" s="350"/>
      <c r="G52" s="350"/>
      <c r="H52" s="350"/>
      <c r="I52" s="98"/>
      <c r="J52" s="350" t="s">
        <v>77</v>
      </c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0"/>
      <c r="Z52" s="350"/>
      <c r="AA52" s="350"/>
      <c r="AB52" s="350"/>
      <c r="AC52" s="350"/>
      <c r="AD52" s="350"/>
      <c r="AE52" s="350"/>
      <c r="AF52" s="350"/>
      <c r="AG52" s="348">
        <f>'01 - Modernizace učebny PC1'!J27</f>
        <v>0</v>
      </c>
      <c r="AH52" s="349"/>
      <c r="AI52" s="349"/>
      <c r="AJ52" s="349"/>
      <c r="AK52" s="349"/>
      <c r="AL52" s="349"/>
      <c r="AM52" s="349"/>
      <c r="AN52" s="348">
        <f>SUM(AG52,AT52)</f>
        <v>0</v>
      </c>
      <c r="AO52" s="349"/>
      <c r="AP52" s="349"/>
      <c r="AQ52" s="99" t="s">
        <v>78</v>
      </c>
      <c r="AR52" s="100"/>
      <c r="AS52" s="101">
        <v>0</v>
      </c>
      <c r="AT52" s="102">
        <f>ROUND(SUM(AV52:AW52),2)</f>
        <v>0</v>
      </c>
      <c r="AU52" s="103">
        <f>'01 - Modernizace učebny PC1'!P94</f>
        <v>0</v>
      </c>
      <c r="AV52" s="102">
        <f>'01 - Modernizace učebny PC1'!J30</f>
        <v>0</v>
      </c>
      <c r="AW52" s="102">
        <f>'01 - Modernizace učebny PC1'!J31</f>
        <v>0</v>
      </c>
      <c r="AX52" s="102">
        <f>'01 - Modernizace učebny PC1'!J32</f>
        <v>0</v>
      </c>
      <c r="AY52" s="102">
        <f>'01 - Modernizace učebny PC1'!J33</f>
        <v>0</v>
      </c>
      <c r="AZ52" s="102">
        <f>'01 - Modernizace učebny PC1'!F30</f>
        <v>0</v>
      </c>
      <c r="BA52" s="102">
        <f>'01 - Modernizace učebny PC1'!F31</f>
        <v>0</v>
      </c>
      <c r="BB52" s="102">
        <f>'01 - Modernizace učebny PC1'!F32</f>
        <v>0</v>
      </c>
      <c r="BC52" s="102">
        <f>'01 - Modernizace učebny PC1'!F33</f>
        <v>0</v>
      </c>
      <c r="BD52" s="104">
        <f>'01 - Modernizace učebny PC1'!F34</f>
        <v>0</v>
      </c>
      <c r="BT52" s="105" t="s">
        <v>79</v>
      </c>
      <c r="BV52" s="105" t="s">
        <v>73</v>
      </c>
      <c r="BW52" s="105" t="s">
        <v>80</v>
      </c>
      <c r="BX52" s="105" t="s">
        <v>7</v>
      </c>
      <c r="CL52" s="105" t="s">
        <v>21</v>
      </c>
      <c r="CM52" s="105" t="s">
        <v>81</v>
      </c>
    </row>
    <row r="53" spans="1:91" s="5" customFormat="1" ht="22.5" customHeight="1">
      <c r="A53" s="95" t="s">
        <v>75</v>
      </c>
      <c r="B53" s="96"/>
      <c r="C53" s="97"/>
      <c r="D53" s="350" t="s">
        <v>82</v>
      </c>
      <c r="E53" s="350"/>
      <c r="F53" s="350"/>
      <c r="G53" s="350"/>
      <c r="H53" s="350"/>
      <c r="I53" s="98"/>
      <c r="J53" s="350" t="s">
        <v>83</v>
      </c>
      <c r="K53" s="350"/>
      <c r="L53" s="350"/>
      <c r="M53" s="350"/>
      <c r="N53" s="350"/>
      <c r="O53" s="350"/>
      <c r="P53" s="350"/>
      <c r="Q53" s="350"/>
      <c r="R53" s="350"/>
      <c r="S53" s="350"/>
      <c r="T53" s="350"/>
      <c r="U53" s="350"/>
      <c r="V53" s="350"/>
      <c r="W53" s="350"/>
      <c r="X53" s="350"/>
      <c r="Y53" s="350"/>
      <c r="Z53" s="350"/>
      <c r="AA53" s="350"/>
      <c r="AB53" s="350"/>
      <c r="AC53" s="350"/>
      <c r="AD53" s="350"/>
      <c r="AE53" s="350"/>
      <c r="AF53" s="350"/>
      <c r="AG53" s="348">
        <f>'02 - Modernizace učebny PC2'!J27</f>
        <v>0</v>
      </c>
      <c r="AH53" s="349"/>
      <c r="AI53" s="349"/>
      <c r="AJ53" s="349"/>
      <c r="AK53" s="349"/>
      <c r="AL53" s="349"/>
      <c r="AM53" s="349"/>
      <c r="AN53" s="348">
        <f>SUM(AG53,AT53)</f>
        <v>0</v>
      </c>
      <c r="AO53" s="349"/>
      <c r="AP53" s="349"/>
      <c r="AQ53" s="99" t="s">
        <v>78</v>
      </c>
      <c r="AR53" s="100"/>
      <c r="AS53" s="101">
        <v>0</v>
      </c>
      <c r="AT53" s="102">
        <f>ROUND(SUM(AV53:AW53),2)</f>
        <v>0</v>
      </c>
      <c r="AU53" s="103">
        <f>'02 - Modernizace učebny PC2'!P94</f>
        <v>0</v>
      </c>
      <c r="AV53" s="102">
        <f>'02 - Modernizace učebny PC2'!J30</f>
        <v>0</v>
      </c>
      <c r="AW53" s="102">
        <f>'02 - Modernizace učebny PC2'!J31</f>
        <v>0</v>
      </c>
      <c r="AX53" s="102">
        <f>'02 - Modernizace učebny PC2'!J32</f>
        <v>0</v>
      </c>
      <c r="AY53" s="102">
        <f>'02 - Modernizace učebny PC2'!J33</f>
        <v>0</v>
      </c>
      <c r="AZ53" s="102">
        <f>'02 - Modernizace učebny PC2'!F30</f>
        <v>0</v>
      </c>
      <c r="BA53" s="102">
        <f>'02 - Modernizace učebny PC2'!F31</f>
        <v>0</v>
      </c>
      <c r="BB53" s="102">
        <f>'02 - Modernizace učebny PC2'!F32</f>
        <v>0</v>
      </c>
      <c r="BC53" s="102">
        <f>'02 - Modernizace učebny PC2'!F33</f>
        <v>0</v>
      </c>
      <c r="BD53" s="104">
        <f>'02 - Modernizace učebny PC2'!F34</f>
        <v>0</v>
      </c>
      <c r="BT53" s="105" t="s">
        <v>79</v>
      </c>
      <c r="BV53" s="105" t="s">
        <v>73</v>
      </c>
      <c r="BW53" s="105" t="s">
        <v>84</v>
      </c>
      <c r="BX53" s="105" t="s">
        <v>7</v>
      </c>
      <c r="CL53" s="105" t="s">
        <v>21</v>
      </c>
      <c r="CM53" s="105" t="s">
        <v>81</v>
      </c>
    </row>
    <row r="54" spans="1:91" s="5" customFormat="1" ht="22.5" customHeight="1">
      <c r="A54" s="95" t="s">
        <v>75</v>
      </c>
      <c r="B54" s="96"/>
      <c r="C54" s="97"/>
      <c r="D54" s="350" t="s">
        <v>85</v>
      </c>
      <c r="E54" s="350"/>
      <c r="F54" s="350"/>
      <c r="G54" s="350"/>
      <c r="H54" s="350"/>
      <c r="I54" s="98"/>
      <c r="J54" s="350" t="s">
        <v>86</v>
      </c>
      <c r="K54" s="350"/>
      <c r="L54" s="350"/>
      <c r="M54" s="350"/>
      <c r="N54" s="350"/>
      <c r="O54" s="350"/>
      <c r="P54" s="350"/>
      <c r="Q54" s="350"/>
      <c r="R54" s="350"/>
      <c r="S54" s="350"/>
      <c r="T54" s="350"/>
      <c r="U54" s="350"/>
      <c r="V54" s="350"/>
      <c r="W54" s="350"/>
      <c r="X54" s="350"/>
      <c r="Y54" s="350"/>
      <c r="Z54" s="350"/>
      <c r="AA54" s="350"/>
      <c r="AB54" s="350"/>
      <c r="AC54" s="350"/>
      <c r="AD54" s="350"/>
      <c r="AE54" s="350"/>
      <c r="AF54" s="350"/>
      <c r="AG54" s="348">
        <f>'03 - Oprava WC'!J27</f>
        <v>0</v>
      </c>
      <c r="AH54" s="349"/>
      <c r="AI54" s="349"/>
      <c r="AJ54" s="349"/>
      <c r="AK54" s="349"/>
      <c r="AL54" s="349"/>
      <c r="AM54" s="349"/>
      <c r="AN54" s="348">
        <f>SUM(AG54,AT54)</f>
        <v>0</v>
      </c>
      <c r="AO54" s="349"/>
      <c r="AP54" s="349"/>
      <c r="AQ54" s="99" t="s">
        <v>78</v>
      </c>
      <c r="AR54" s="100"/>
      <c r="AS54" s="101">
        <v>0</v>
      </c>
      <c r="AT54" s="102">
        <f>ROUND(SUM(AV54:AW54),2)</f>
        <v>0</v>
      </c>
      <c r="AU54" s="103">
        <f>'03 - Oprava WC'!P96</f>
        <v>0</v>
      </c>
      <c r="AV54" s="102">
        <f>'03 - Oprava WC'!J30</f>
        <v>0</v>
      </c>
      <c r="AW54" s="102">
        <f>'03 - Oprava WC'!J31</f>
        <v>0</v>
      </c>
      <c r="AX54" s="102">
        <f>'03 - Oprava WC'!J32</f>
        <v>0</v>
      </c>
      <c r="AY54" s="102">
        <f>'03 - Oprava WC'!J33</f>
        <v>0</v>
      </c>
      <c r="AZ54" s="102">
        <f>'03 - Oprava WC'!F30</f>
        <v>0</v>
      </c>
      <c r="BA54" s="102">
        <f>'03 - Oprava WC'!F31</f>
        <v>0</v>
      </c>
      <c r="BB54" s="102">
        <f>'03 - Oprava WC'!F32</f>
        <v>0</v>
      </c>
      <c r="BC54" s="102">
        <f>'03 - Oprava WC'!F33</f>
        <v>0</v>
      </c>
      <c r="BD54" s="104">
        <f>'03 - Oprava WC'!F34</f>
        <v>0</v>
      </c>
      <c r="BT54" s="105" t="s">
        <v>79</v>
      </c>
      <c r="BV54" s="105" t="s">
        <v>73</v>
      </c>
      <c r="BW54" s="105" t="s">
        <v>87</v>
      </c>
      <c r="BX54" s="105" t="s">
        <v>7</v>
      </c>
      <c r="CL54" s="105" t="s">
        <v>21</v>
      </c>
      <c r="CM54" s="105" t="s">
        <v>81</v>
      </c>
    </row>
    <row r="55" spans="1:91" s="5" customFormat="1" ht="22.5" customHeight="1">
      <c r="A55" s="95" t="s">
        <v>75</v>
      </c>
      <c r="B55" s="96"/>
      <c r="C55" s="97"/>
      <c r="D55" s="350" t="s">
        <v>88</v>
      </c>
      <c r="E55" s="350"/>
      <c r="F55" s="350"/>
      <c r="G55" s="350"/>
      <c r="H55" s="350"/>
      <c r="I55" s="98"/>
      <c r="J55" s="350" t="s">
        <v>89</v>
      </c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50"/>
      <c r="AC55" s="350"/>
      <c r="AD55" s="350"/>
      <c r="AE55" s="350"/>
      <c r="AF55" s="350"/>
      <c r="AG55" s="348">
        <f>'09 - VRN'!J27</f>
        <v>0</v>
      </c>
      <c r="AH55" s="349"/>
      <c r="AI55" s="349"/>
      <c r="AJ55" s="349"/>
      <c r="AK55" s="349"/>
      <c r="AL55" s="349"/>
      <c r="AM55" s="349"/>
      <c r="AN55" s="348">
        <f>SUM(AG55,AT55)</f>
        <v>0</v>
      </c>
      <c r="AO55" s="349"/>
      <c r="AP55" s="349"/>
      <c r="AQ55" s="99" t="s">
        <v>78</v>
      </c>
      <c r="AR55" s="100"/>
      <c r="AS55" s="106">
        <v>0</v>
      </c>
      <c r="AT55" s="107">
        <f>ROUND(SUM(AV55:AW55),2)</f>
        <v>0</v>
      </c>
      <c r="AU55" s="108">
        <f>'09 - VRN'!P81</f>
        <v>0</v>
      </c>
      <c r="AV55" s="107">
        <f>'09 - VRN'!J30</f>
        <v>0</v>
      </c>
      <c r="AW55" s="107">
        <f>'09 - VRN'!J31</f>
        <v>0</v>
      </c>
      <c r="AX55" s="107">
        <f>'09 - VRN'!J32</f>
        <v>0</v>
      </c>
      <c r="AY55" s="107">
        <f>'09 - VRN'!J33</f>
        <v>0</v>
      </c>
      <c r="AZ55" s="107">
        <f>'09 - VRN'!F30</f>
        <v>0</v>
      </c>
      <c r="BA55" s="107">
        <f>'09 - VRN'!F31</f>
        <v>0</v>
      </c>
      <c r="BB55" s="107">
        <f>'09 - VRN'!F32</f>
        <v>0</v>
      </c>
      <c r="BC55" s="107">
        <f>'09 - VRN'!F33</f>
        <v>0</v>
      </c>
      <c r="BD55" s="109">
        <f>'09 - VRN'!F34</f>
        <v>0</v>
      </c>
      <c r="BT55" s="105" t="s">
        <v>79</v>
      </c>
      <c r="BV55" s="105" t="s">
        <v>73</v>
      </c>
      <c r="BW55" s="105" t="s">
        <v>90</v>
      </c>
      <c r="BX55" s="105" t="s">
        <v>7</v>
      </c>
      <c r="CL55" s="105" t="s">
        <v>21</v>
      </c>
      <c r="CM55" s="105" t="s">
        <v>81</v>
      </c>
    </row>
    <row r="56" spans="1:91" s="1" customFormat="1" ht="30" customHeight="1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5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password="CC35" sheet="1" objects="1" scenarios="1" formatCells="0" formatColumns="0" formatRows="0" sort="0" autoFilter="0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01 - Modernizace učebny PC1'!C2" display="/"/>
    <hyperlink ref="A53" location="'02 - Modernizace učebny PC2'!C2" display="/"/>
    <hyperlink ref="A54" location="'03 - Oprava WC'!C2" display="/"/>
    <hyperlink ref="A55" location="'09 - VRN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1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86" t="s">
        <v>92</v>
      </c>
      <c r="H1" s="386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7" t="str">
        <f>'Rekapitulace stavby'!K6</f>
        <v>ZŠ U Stadionu 756, Chrudim - modernizace počítačových učeben a oprava WC</v>
      </c>
      <c r="F7" s="388"/>
      <c r="G7" s="388"/>
      <c r="H7" s="388"/>
      <c r="I7" s="116"/>
      <c r="J7" s="28"/>
      <c r="K7" s="30"/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9" t="s">
        <v>98</v>
      </c>
      <c r="F9" s="390"/>
      <c r="G9" s="390"/>
      <c r="H9" s="390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6. 7. 2017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18" t="s">
        <v>29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79" t="s">
        <v>99</v>
      </c>
      <c r="F24" s="379"/>
      <c r="G24" s="379"/>
      <c r="H24" s="37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ROUND(J94,2)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ROUND(SUM(BE94:BE216), 2)</f>
        <v>0</v>
      </c>
      <c r="G30" s="41"/>
      <c r="H30" s="41"/>
      <c r="I30" s="130">
        <v>0.21</v>
      </c>
      <c r="J30" s="129">
        <f>ROUND(ROUND((SUM(BE94:BE216)),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ROUND(SUM(BF94:BF216), 2)</f>
        <v>0</v>
      </c>
      <c r="G31" s="41"/>
      <c r="H31" s="41"/>
      <c r="I31" s="130">
        <v>0.15</v>
      </c>
      <c r="J31" s="129">
        <f>ROUND(ROUND((SUM(BF94:BF216)),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ROUND(SUM(BG94:BG216),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ROUND(SUM(BH94:BH216),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ROUND(SUM(BI94:BI216),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7" t="str">
        <f>E7</f>
        <v>ZŠ U Stadionu 756, Chrudim - modernizace počítačových učeben a oprava WC</v>
      </c>
      <c r="F45" s="388"/>
      <c r="G45" s="388"/>
      <c r="H45" s="388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9" t="str">
        <f>E9</f>
        <v>01 - Modernizace učebny PC1</v>
      </c>
      <c r="F47" s="390"/>
      <c r="G47" s="390"/>
      <c r="H47" s="390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6. 7. 2017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32</v>
      </c>
      <c r="J51" s="34" t="str">
        <f>E21</f>
        <v>Ing. Josef Dvořák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101</v>
      </c>
      <c r="D54" s="131"/>
      <c r="E54" s="131"/>
      <c r="F54" s="131"/>
      <c r="G54" s="131"/>
      <c r="H54" s="131"/>
      <c r="I54" s="144"/>
      <c r="J54" s="145" t="s">
        <v>102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103</v>
      </c>
      <c r="D56" s="41"/>
      <c r="E56" s="41"/>
      <c r="F56" s="41"/>
      <c r="G56" s="41"/>
      <c r="H56" s="41"/>
      <c r="I56" s="117"/>
      <c r="J56" s="127">
        <f>J94</f>
        <v>0</v>
      </c>
      <c r="K56" s="44"/>
      <c r="AU56" s="23" t="s">
        <v>104</v>
      </c>
    </row>
    <row r="57" spans="2:47" s="7" customFormat="1" ht="24.95" customHeight="1">
      <c r="B57" s="148"/>
      <c r="C57" s="149"/>
      <c r="D57" s="150" t="s">
        <v>105</v>
      </c>
      <c r="E57" s="151"/>
      <c r="F57" s="151"/>
      <c r="G57" s="151"/>
      <c r="H57" s="151"/>
      <c r="I57" s="152"/>
      <c r="J57" s="153">
        <f>J95</f>
        <v>0</v>
      </c>
      <c r="K57" s="154"/>
    </row>
    <row r="58" spans="2:47" s="8" customFormat="1" ht="19.899999999999999" customHeight="1">
      <c r="B58" s="155"/>
      <c r="C58" s="156"/>
      <c r="D58" s="157" t="s">
        <v>106</v>
      </c>
      <c r="E58" s="158"/>
      <c r="F58" s="158"/>
      <c r="G58" s="158"/>
      <c r="H58" s="158"/>
      <c r="I58" s="159"/>
      <c r="J58" s="160">
        <f>J96</f>
        <v>0</v>
      </c>
      <c r="K58" s="161"/>
    </row>
    <row r="59" spans="2:47" s="8" customFormat="1" ht="19.899999999999999" customHeight="1">
      <c r="B59" s="155"/>
      <c r="C59" s="156"/>
      <c r="D59" s="157" t="s">
        <v>107</v>
      </c>
      <c r="E59" s="158"/>
      <c r="F59" s="158"/>
      <c r="G59" s="158"/>
      <c r="H59" s="158"/>
      <c r="I59" s="159"/>
      <c r="J59" s="160">
        <f>J100</f>
        <v>0</v>
      </c>
      <c r="K59" s="161"/>
    </row>
    <row r="60" spans="2:47" s="8" customFormat="1" ht="19.899999999999999" customHeight="1">
      <c r="B60" s="155"/>
      <c r="C60" s="156"/>
      <c r="D60" s="157" t="s">
        <v>108</v>
      </c>
      <c r="E60" s="158"/>
      <c r="F60" s="158"/>
      <c r="G60" s="158"/>
      <c r="H60" s="158"/>
      <c r="I60" s="159"/>
      <c r="J60" s="160">
        <f>J118</f>
        <v>0</v>
      </c>
      <c r="K60" s="161"/>
    </row>
    <row r="61" spans="2:47" s="8" customFormat="1" ht="19.899999999999999" customHeight="1">
      <c r="B61" s="155"/>
      <c r="C61" s="156"/>
      <c r="D61" s="157" t="s">
        <v>109</v>
      </c>
      <c r="E61" s="158"/>
      <c r="F61" s="158"/>
      <c r="G61" s="158"/>
      <c r="H61" s="158"/>
      <c r="I61" s="159"/>
      <c r="J61" s="160">
        <f>J121</f>
        <v>0</v>
      </c>
      <c r="K61" s="161"/>
    </row>
    <row r="62" spans="2:47" s="8" customFormat="1" ht="19.899999999999999" customHeight="1">
      <c r="B62" s="155"/>
      <c r="C62" s="156"/>
      <c r="D62" s="157" t="s">
        <v>110</v>
      </c>
      <c r="E62" s="158"/>
      <c r="F62" s="158"/>
      <c r="G62" s="158"/>
      <c r="H62" s="158"/>
      <c r="I62" s="159"/>
      <c r="J62" s="160">
        <f>J126</f>
        <v>0</v>
      </c>
      <c r="K62" s="161"/>
    </row>
    <row r="63" spans="2:47" s="8" customFormat="1" ht="19.899999999999999" customHeight="1">
      <c r="B63" s="155"/>
      <c r="C63" s="156"/>
      <c r="D63" s="157" t="s">
        <v>111</v>
      </c>
      <c r="E63" s="158"/>
      <c r="F63" s="158"/>
      <c r="G63" s="158"/>
      <c r="H63" s="158"/>
      <c r="I63" s="159"/>
      <c r="J63" s="160">
        <f>J134</f>
        <v>0</v>
      </c>
      <c r="K63" s="161"/>
    </row>
    <row r="64" spans="2:47" s="8" customFormat="1" ht="19.899999999999999" customHeight="1">
      <c r="B64" s="155"/>
      <c r="C64" s="156"/>
      <c r="D64" s="157" t="s">
        <v>112</v>
      </c>
      <c r="E64" s="158"/>
      <c r="F64" s="158"/>
      <c r="G64" s="158"/>
      <c r="H64" s="158"/>
      <c r="I64" s="159"/>
      <c r="J64" s="160">
        <f>J141</f>
        <v>0</v>
      </c>
      <c r="K64" s="161"/>
    </row>
    <row r="65" spans="2:12" s="7" customFormat="1" ht="24.95" customHeight="1">
      <c r="B65" s="148"/>
      <c r="C65" s="149"/>
      <c r="D65" s="150" t="s">
        <v>113</v>
      </c>
      <c r="E65" s="151"/>
      <c r="F65" s="151"/>
      <c r="G65" s="151"/>
      <c r="H65" s="151"/>
      <c r="I65" s="152"/>
      <c r="J65" s="153">
        <f>J143</f>
        <v>0</v>
      </c>
      <c r="K65" s="154"/>
    </row>
    <row r="66" spans="2:12" s="8" customFormat="1" ht="19.899999999999999" customHeight="1">
      <c r="B66" s="155"/>
      <c r="C66" s="156"/>
      <c r="D66" s="157" t="s">
        <v>114</v>
      </c>
      <c r="E66" s="158"/>
      <c r="F66" s="158"/>
      <c r="G66" s="158"/>
      <c r="H66" s="158"/>
      <c r="I66" s="159"/>
      <c r="J66" s="160">
        <f>J144</f>
        <v>0</v>
      </c>
      <c r="K66" s="161"/>
    </row>
    <row r="67" spans="2:12" s="8" customFormat="1" ht="19.899999999999999" customHeight="1">
      <c r="B67" s="155"/>
      <c r="C67" s="156"/>
      <c r="D67" s="157" t="s">
        <v>115</v>
      </c>
      <c r="E67" s="158"/>
      <c r="F67" s="158"/>
      <c r="G67" s="158"/>
      <c r="H67" s="158"/>
      <c r="I67" s="159"/>
      <c r="J67" s="160">
        <f>J146</f>
        <v>0</v>
      </c>
      <c r="K67" s="161"/>
    </row>
    <row r="68" spans="2:12" s="8" customFormat="1" ht="19.899999999999999" customHeight="1">
      <c r="B68" s="155"/>
      <c r="C68" s="156"/>
      <c r="D68" s="157" t="s">
        <v>116</v>
      </c>
      <c r="E68" s="158"/>
      <c r="F68" s="158"/>
      <c r="G68" s="158"/>
      <c r="H68" s="158"/>
      <c r="I68" s="159"/>
      <c r="J68" s="160">
        <f>J148</f>
        <v>0</v>
      </c>
      <c r="K68" s="161"/>
    </row>
    <row r="69" spans="2:12" s="8" customFormat="1" ht="19.899999999999999" customHeight="1">
      <c r="B69" s="155"/>
      <c r="C69" s="156"/>
      <c r="D69" s="157" t="s">
        <v>117</v>
      </c>
      <c r="E69" s="158"/>
      <c r="F69" s="158"/>
      <c r="G69" s="158"/>
      <c r="H69" s="158"/>
      <c r="I69" s="159"/>
      <c r="J69" s="160">
        <f>J150</f>
        <v>0</v>
      </c>
      <c r="K69" s="161"/>
    </row>
    <row r="70" spans="2:12" s="8" customFormat="1" ht="19.899999999999999" customHeight="1">
      <c r="B70" s="155"/>
      <c r="C70" s="156"/>
      <c r="D70" s="157" t="s">
        <v>118</v>
      </c>
      <c r="E70" s="158"/>
      <c r="F70" s="158"/>
      <c r="G70" s="158"/>
      <c r="H70" s="158"/>
      <c r="I70" s="159"/>
      <c r="J70" s="160">
        <f>J152</f>
        <v>0</v>
      </c>
      <c r="K70" s="161"/>
    </row>
    <row r="71" spans="2:12" s="8" customFormat="1" ht="19.899999999999999" customHeight="1">
      <c r="B71" s="155"/>
      <c r="C71" s="156"/>
      <c r="D71" s="157" t="s">
        <v>119</v>
      </c>
      <c r="E71" s="158"/>
      <c r="F71" s="158"/>
      <c r="G71" s="158"/>
      <c r="H71" s="158"/>
      <c r="I71" s="159"/>
      <c r="J71" s="160">
        <f>J156</f>
        <v>0</v>
      </c>
      <c r="K71" s="161"/>
    </row>
    <row r="72" spans="2:12" s="8" customFormat="1" ht="19.899999999999999" customHeight="1">
      <c r="B72" s="155"/>
      <c r="C72" s="156"/>
      <c r="D72" s="157" t="s">
        <v>120</v>
      </c>
      <c r="E72" s="158"/>
      <c r="F72" s="158"/>
      <c r="G72" s="158"/>
      <c r="H72" s="158"/>
      <c r="I72" s="159"/>
      <c r="J72" s="160">
        <f>J183</f>
        <v>0</v>
      </c>
      <c r="K72" s="161"/>
    </row>
    <row r="73" spans="2:12" s="8" customFormat="1" ht="19.899999999999999" customHeight="1">
      <c r="B73" s="155"/>
      <c r="C73" s="156"/>
      <c r="D73" s="157" t="s">
        <v>121</v>
      </c>
      <c r="E73" s="158"/>
      <c r="F73" s="158"/>
      <c r="G73" s="158"/>
      <c r="H73" s="158"/>
      <c r="I73" s="159"/>
      <c r="J73" s="160">
        <f>J192</f>
        <v>0</v>
      </c>
      <c r="K73" s="161"/>
    </row>
    <row r="74" spans="2:12" s="8" customFormat="1" ht="19.899999999999999" customHeight="1">
      <c r="B74" s="155"/>
      <c r="C74" s="156"/>
      <c r="D74" s="157" t="s">
        <v>122</v>
      </c>
      <c r="E74" s="158"/>
      <c r="F74" s="158"/>
      <c r="G74" s="158"/>
      <c r="H74" s="158"/>
      <c r="I74" s="159"/>
      <c r="J74" s="160">
        <f>J214</f>
        <v>0</v>
      </c>
      <c r="K74" s="161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17"/>
      <c r="J75" s="41"/>
      <c r="K75" s="4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138"/>
      <c r="J76" s="56"/>
      <c r="K76" s="57"/>
    </row>
    <row r="80" spans="2:12" s="1" customFormat="1" ht="6.95" customHeight="1">
      <c r="B80" s="58"/>
      <c r="C80" s="59"/>
      <c r="D80" s="59"/>
      <c r="E80" s="59"/>
      <c r="F80" s="59"/>
      <c r="G80" s="59"/>
      <c r="H80" s="59"/>
      <c r="I80" s="141"/>
      <c r="J80" s="59"/>
      <c r="K80" s="59"/>
      <c r="L80" s="60"/>
    </row>
    <row r="81" spans="2:63" s="1" customFormat="1" ht="36.950000000000003" customHeight="1">
      <c r="B81" s="40"/>
      <c r="C81" s="61" t="s">
        <v>123</v>
      </c>
      <c r="D81" s="62"/>
      <c r="E81" s="62"/>
      <c r="F81" s="62"/>
      <c r="G81" s="62"/>
      <c r="H81" s="62"/>
      <c r="I81" s="162"/>
      <c r="J81" s="62"/>
      <c r="K81" s="62"/>
      <c r="L81" s="60"/>
    </row>
    <row r="82" spans="2:63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3" s="1" customFormat="1" ht="14.45" customHeight="1">
      <c r="B83" s="40"/>
      <c r="C83" s="64" t="s">
        <v>18</v>
      </c>
      <c r="D83" s="62"/>
      <c r="E83" s="62"/>
      <c r="F83" s="62"/>
      <c r="G83" s="62"/>
      <c r="H83" s="62"/>
      <c r="I83" s="162"/>
      <c r="J83" s="62"/>
      <c r="K83" s="62"/>
      <c r="L83" s="60"/>
    </row>
    <row r="84" spans="2:63" s="1" customFormat="1" ht="22.5" customHeight="1">
      <c r="B84" s="40"/>
      <c r="C84" s="62"/>
      <c r="D84" s="62"/>
      <c r="E84" s="383" t="str">
        <f>E7</f>
        <v>ZŠ U Stadionu 756, Chrudim - modernizace počítačových učeben a oprava WC</v>
      </c>
      <c r="F84" s="384"/>
      <c r="G84" s="384"/>
      <c r="H84" s="384"/>
      <c r="I84" s="162"/>
      <c r="J84" s="62"/>
      <c r="K84" s="62"/>
      <c r="L84" s="60"/>
    </row>
    <row r="85" spans="2:63" s="1" customFormat="1" ht="14.45" customHeight="1">
      <c r="B85" s="40"/>
      <c r="C85" s="64" t="s">
        <v>97</v>
      </c>
      <c r="D85" s="62"/>
      <c r="E85" s="62"/>
      <c r="F85" s="62"/>
      <c r="G85" s="62"/>
      <c r="H85" s="62"/>
      <c r="I85" s="162"/>
      <c r="J85" s="62"/>
      <c r="K85" s="62"/>
      <c r="L85" s="60"/>
    </row>
    <row r="86" spans="2:63" s="1" customFormat="1" ht="23.25" customHeight="1">
      <c r="B86" s="40"/>
      <c r="C86" s="62"/>
      <c r="D86" s="62"/>
      <c r="E86" s="351" t="str">
        <f>E9</f>
        <v>01 - Modernizace učebny PC1</v>
      </c>
      <c r="F86" s="385"/>
      <c r="G86" s="385"/>
      <c r="H86" s="385"/>
      <c r="I86" s="162"/>
      <c r="J86" s="62"/>
      <c r="K86" s="62"/>
      <c r="L86" s="60"/>
    </row>
    <row r="87" spans="2:63" s="1" customFormat="1" ht="6.95" customHeight="1">
      <c r="B87" s="40"/>
      <c r="C87" s="62"/>
      <c r="D87" s="62"/>
      <c r="E87" s="62"/>
      <c r="F87" s="62"/>
      <c r="G87" s="62"/>
      <c r="H87" s="62"/>
      <c r="I87" s="162"/>
      <c r="J87" s="62"/>
      <c r="K87" s="62"/>
      <c r="L87" s="60"/>
    </row>
    <row r="88" spans="2:63" s="1" customFormat="1" ht="18" customHeight="1">
      <c r="B88" s="40"/>
      <c r="C88" s="64" t="s">
        <v>23</v>
      </c>
      <c r="D88" s="62"/>
      <c r="E88" s="62"/>
      <c r="F88" s="163" t="str">
        <f>F12</f>
        <v xml:space="preserve"> </v>
      </c>
      <c r="G88" s="62"/>
      <c r="H88" s="62"/>
      <c r="I88" s="164" t="s">
        <v>25</v>
      </c>
      <c r="J88" s="72" t="str">
        <f>IF(J12="","",J12)</f>
        <v>6. 7. 2017</v>
      </c>
      <c r="K88" s="62"/>
      <c r="L88" s="60"/>
    </row>
    <row r="89" spans="2:63" s="1" customFormat="1" ht="6.95" customHeight="1">
      <c r="B89" s="40"/>
      <c r="C89" s="62"/>
      <c r="D89" s="62"/>
      <c r="E89" s="62"/>
      <c r="F89" s="62"/>
      <c r="G89" s="62"/>
      <c r="H89" s="62"/>
      <c r="I89" s="162"/>
      <c r="J89" s="62"/>
      <c r="K89" s="62"/>
      <c r="L89" s="60"/>
    </row>
    <row r="90" spans="2:63" s="1" customFormat="1" ht="15">
      <c r="B90" s="40"/>
      <c r="C90" s="64" t="s">
        <v>27</v>
      </c>
      <c r="D90" s="62"/>
      <c r="E90" s="62"/>
      <c r="F90" s="163" t="str">
        <f>E15</f>
        <v xml:space="preserve"> </v>
      </c>
      <c r="G90" s="62"/>
      <c r="H90" s="62"/>
      <c r="I90" s="164" t="s">
        <v>32</v>
      </c>
      <c r="J90" s="163" t="str">
        <f>E21</f>
        <v>Ing. Josef Dvořák</v>
      </c>
      <c r="K90" s="62"/>
      <c r="L90" s="60"/>
    </row>
    <row r="91" spans="2:63" s="1" customFormat="1" ht="14.45" customHeight="1">
      <c r="B91" s="40"/>
      <c r="C91" s="64" t="s">
        <v>30</v>
      </c>
      <c r="D91" s="62"/>
      <c r="E91" s="62"/>
      <c r="F91" s="163" t="str">
        <f>IF(E18="","",E18)</f>
        <v/>
      </c>
      <c r="G91" s="62"/>
      <c r="H91" s="62"/>
      <c r="I91" s="162"/>
      <c r="J91" s="62"/>
      <c r="K91" s="62"/>
      <c r="L91" s="60"/>
    </row>
    <row r="92" spans="2:63" s="1" customFormat="1" ht="10.35" customHeight="1">
      <c r="B92" s="40"/>
      <c r="C92" s="62"/>
      <c r="D92" s="62"/>
      <c r="E92" s="62"/>
      <c r="F92" s="62"/>
      <c r="G92" s="62"/>
      <c r="H92" s="62"/>
      <c r="I92" s="162"/>
      <c r="J92" s="62"/>
      <c r="K92" s="62"/>
      <c r="L92" s="60"/>
    </row>
    <row r="93" spans="2:63" s="9" customFormat="1" ht="29.25" customHeight="1">
      <c r="B93" s="165"/>
      <c r="C93" s="166" t="s">
        <v>124</v>
      </c>
      <c r="D93" s="167" t="s">
        <v>56</v>
      </c>
      <c r="E93" s="167" t="s">
        <v>52</v>
      </c>
      <c r="F93" s="167" t="s">
        <v>125</v>
      </c>
      <c r="G93" s="167" t="s">
        <v>126</v>
      </c>
      <c r="H93" s="167" t="s">
        <v>127</v>
      </c>
      <c r="I93" s="168" t="s">
        <v>128</v>
      </c>
      <c r="J93" s="167" t="s">
        <v>102</v>
      </c>
      <c r="K93" s="169" t="s">
        <v>129</v>
      </c>
      <c r="L93" s="170"/>
      <c r="M93" s="80" t="s">
        <v>130</v>
      </c>
      <c r="N93" s="81" t="s">
        <v>41</v>
      </c>
      <c r="O93" s="81" t="s">
        <v>131</v>
      </c>
      <c r="P93" s="81" t="s">
        <v>132</v>
      </c>
      <c r="Q93" s="81" t="s">
        <v>133</v>
      </c>
      <c r="R93" s="81" t="s">
        <v>134</v>
      </c>
      <c r="S93" s="81" t="s">
        <v>135</v>
      </c>
      <c r="T93" s="82" t="s">
        <v>136</v>
      </c>
    </row>
    <row r="94" spans="2:63" s="1" customFormat="1" ht="29.25" customHeight="1">
      <c r="B94" s="40"/>
      <c r="C94" s="86" t="s">
        <v>103</v>
      </c>
      <c r="D94" s="62"/>
      <c r="E94" s="62"/>
      <c r="F94" s="62"/>
      <c r="G94" s="62"/>
      <c r="H94" s="62"/>
      <c r="I94" s="162"/>
      <c r="J94" s="171">
        <f>BK94</f>
        <v>0</v>
      </c>
      <c r="K94" s="62"/>
      <c r="L94" s="60"/>
      <c r="M94" s="83"/>
      <c r="N94" s="84"/>
      <c r="O94" s="84"/>
      <c r="P94" s="172">
        <f>P95+P143</f>
        <v>0</v>
      </c>
      <c r="Q94" s="84"/>
      <c r="R94" s="172">
        <f>R95+R143</f>
        <v>1.9181996899999998</v>
      </c>
      <c r="S94" s="84"/>
      <c r="T94" s="173">
        <f>T95+T143</f>
        <v>0.58188088999999998</v>
      </c>
      <c r="AT94" s="23" t="s">
        <v>70</v>
      </c>
      <c r="AU94" s="23" t="s">
        <v>104</v>
      </c>
      <c r="BK94" s="174">
        <f>BK95+BK143</f>
        <v>0</v>
      </c>
    </row>
    <row r="95" spans="2:63" s="10" customFormat="1" ht="37.35" customHeight="1">
      <c r="B95" s="175"/>
      <c r="C95" s="176"/>
      <c r="D95" s="177" t="s">
        <v>70</v>
      </c>
      <c r="E95" s="178" t="s">
        <v>137</v>
      </c>
      <c r="F95" s="178" t="s">
        <v>138</v>
      </c>
      <c r="G95" s="176"/>
      <c r="H95" s="176"/>
      <c r="I95" s="179"/>
      <c r="J95" s="180">
        <f>BK95</f>
        <v>0</v>
      </c>
      <c r="K95" s="176"/>
      <c r="L95" s="181"/>
      <c r="M95" s="182"/>
      <c r="N95" s="183"/>
      <c r="O95" s="183"/>
      <c r="P95" s="184">
        <f>P96+P100+P118+P121+P126+P134+P141</f>
        <v>0</v>
      </c>
      <c r="Q95" s="183"/>
      <c r="R95" s="184">
        <f>R96+R100+R118+R121+R126+R134+R141</f>
        <v>1.2676439399999999</v>
      </c>
      <c r="S95" s="183"/>
      <c r="T95" s="185">
        <f>T96+T100+T118+T121+T126+T134+T141</f>
        <v>0.38482</v>
      </c>
      <c r="AR95" s="186" t="s">
        <v>79</v>
      </c>
      <c r="AT95" s="187" t="s">
        <v>70</v>
      </c>
      <c r="AU95" s="187" t="s">
        <v>71</v>
      </c>
      <c r="AY95" s="186" t="s">
        <v>139</v>
      </c>
      <c r="BK95" s="188">
        <f>BK96+BK100+BK118+BK121+BK126+BK134+BK141</f>
        <v>0</v>
      </c>
    </row>
    <row r="96" spans="2:63" s="10" customFormat="1" ht="19.899999999999999" customHeight="1">
      <c r="B96" s="175"/>
      <c r="C96" s="176"/>
      <c r="D96" s="189" t="s">
        <v>70</v>
      </c>
      <c r="E96" s="190" t="s">
        <v>140</v>
      </c>
      <c r="F96" s="190" t="s">
        <v>141</v>
      </c>
      <c r="G96" s="176"/>
      <c r="H96" s="176"/>
      <c r="I96" s="179"/>
      <c r="J96" s="191">
        <f>BK96</f>
        <v>0</v>
      </c>
      <c r="K96" s="176"/>
      <c r="L96" s="181"/>
      <c r="M96" s="182"/>
      <c r="N96" s="183"/>
      <c r="O96" s="183"/>
      <c r="P96" s="184">
        <f>SUM(P97:P99)</f>
        <v>0</v>
      </c>
      <c r="Q96" s="183"/>
      <c r="R96" s="184">
        <f>SUM(R97:R99)</f>
        <v>0.19387200000000002</v>
      </c>
      <c r="S96" s="183"/>
      <c r="T96" s="185">
        <f>SUM(T97:T99)</f>
        <v>0</v>
      </c>
      <c r="AR96" s="186" t="s">
        <v>79</v>
      </c>
      <c r="AT96" s="187" t="s">
        <v>70</v>
      </c>
      <c r="AU96" s="187" t="s">
        <v>79</v>
      </c>
      <c r="AY96" s="186" t="s">
        <v>139</v>
      </c>
      <c r="BK96" s="188">
        <f>SUM(BK97:BK99)</f>
        <v>0</v>
      </c>
    </row>
    <row r="97" spans="2:65" s="1" customFormat="1" ht="31.5" customHeight="1">
      <c r="B97" s="40"/>
      <c r="C97" s="192" t="s">
        <v>79</v>
      </c>
      <c r="D97" s="192" t="s">
        <v>142</v>
      </c>
      <c r="E97" s="193" t="s">
        <v>143</v>
      </c>
      <c r="F97" s="194" t="s">
        <v>144</v>
      </c>
      <c r="G97" s="195" t="s">
        <v>145</v>
      </c>
      <c r="H97" s="196">
        <v>2.1</v>
      </c>
      <c r="I97" s="197"/>
      <c r="J97" s="198">
        <f>ROUND(I97*H97,2)</f>
        <v>0</v>
      </c>
      <c r="K97" s="194" t="s">
        <v>146</v>
      </c>
      <c r="L97" s="60"/>
      <c r="M97" s="199" t="s">
        <v>21</v>
      </c>
      <c r="N97" s="200" t="s">
        <v>42</v>
      </c>
      <c r="O97" s="41"/>
      <c r="P97" s="201">
        <f>O97*H97</f>
        <v>0</v>
      </c>
      <c r="Q97" s="201">
        <v>9.2319999999999999E-2</v>
      </c>
      <c r="R97" s="201">
        <f>Q97*H97</f>
        <v>0.19387200000000002</v>
      </c>
      <c r="S97" s="201">
        <v>0</v>
      </c>
      <c r="T97" s="202">
        <f>S97*H97</f>
        <v>0</v>
      </c>
      <c r="AR97" s="23" t="s">
        <v>147</v>
      </c>
      <c r="AT97" s="23" t="s">
        <v>142</v>
      </c>
      <c r="AU97" s="23" t="s">
        <v>81</v>
      </c>
      <c r="AY97" s="23" t="s">
        <v>139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79</v>
      </c>
      <c r="BK97" s="203">
        <f>ROUND(I97*H97,2)</f>
        <v>0</v>
      </c>
      <c r="BL97" s="23" t="s">
        <v>147</v>
      </c>
      <c r="BM97" s="23" t="s">
        <v>148</v>
      </c>
    </row>
    <row r="98" spans="2:65" s="11" customFormat="1">
      <c r="B98" s="204"/>
      <c r="C98" s="205"/>
      <c r="D98" s="206" t="s">
        <v>149</v>
      </c>
      <c r="E98" s="207" t="s">
        <v>21</v>
      </c>
      <c r="F98" s="208" t="s">
        <v>150</v>
      </c>
      <c r="G98" s="205"/>
      <c r="H98" s="209" t="s">
        <v>21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149</v>
      </c>
      <c r="AU98" s="215" t="s">
        <v>81</v>
      </c>
      <c r="AV98" s="11" t="s">
        <v>79</v>
      </c>
      <c r="AW98" s="11" t="s">
        <v>34</v>
      </c>
      <c r="AX98" s="11" t="s">
        <v>71</v>
      </c>
      <c r="AY98" s="215" t="s">
        <v>139</v>
      </c>
    </row>
    <row r="99" spans="2:65" s="12" customFormat="1">
      <c r="B99" s="216"/>
      <c r="C99" s="217"/>
      <c r="D99" s="206" t="s">
        <v>149</v>
      </c>
      <c r="E99" s="218" t="s">
        <v>21</v>
      </c>
      <c r="F99" s="219" t="s">
        <v>151</v>
      </c>
      <c r="G99" s="217"/>
      <c r="H99" s="220">
        <v>2.1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149</v>
      </c>
      <c r="AU99" s="226" t="s">
        <v>81</v>
      </c>
      <c r="AV99" s="12" t="s">
        <v>81</v>
      </c>
      <c r="AW99" s="12" t="s">
        <v>34</v>
      </c>
      <c r="AX99" s="12" t="s">
        <v>79</v>
      </c>
      <c r="AY99" s="226" t="s">
        <v>139</v>
      </c>
    </row>
    <row r="100" spans="2:65" s="10" customFormat="1" ht="29.85" customHeight="1">
      <c r="B100" s="175"/>
      <c r="C100" s="176"/>
      <c r="D100" s="189" t="s">
        <v>70</v>
      </c>
      <c r="E100" s="190" t="s">
        <v>152</v>
      </c>
      <c r="F100" s="190" t="s">
        <v>153</v>
      </c>
      <c r="G100" s="176"/>
      <c r="H100" s="176"/>
      <c r="I100" s="179"/>
      <c r="J100" s="191">
        <f>BK100</f>
        <v>0</v>
      </c>
      <c r="K100" s="176"/>
      <c r="L100" s="181"/>
      <c r="M100" s="182"/>
      <c r="N100" s="183"/>
      <c r="O100" s="183"/>
      <c r="P100" s="184">
        <f>SUM(P101:P117)</f>
        <v>0</v>
      </c>
      <c r="Q100" s="183"/>
      <c r="R100" s="184">
        <f>SUM(R101:R117)</f>
        <v>1.0653485399999998</v>
      </c>
      <c r="S100" s="183"/>
      <c r="T100" s="185">
        <f>SUM(T101:T117)</f>
        <v>0</v>
      </c>
      <c r="AR100" s="186" t="s">
        <v>79</v>
      </c>
      <c r="AT100" s="187" t="s">
        <v>70</v>
      </c>
      <c r="AU100" s="187" t="s">
        <v>79</v>
      </c>
      <c r="AY100" s="186" t="s">
        <v>139</v>
      </c>
      <c r="BK100" s="188">
        <f>SUM(BK101:BK117)</f>
        <v>0</v>
      </c>
    </row>
    <row r="101" spans="2:65" s="1" customFormat="1" ht="31.5" customHeight="1">
      <c r="B101" s="40"/>
      <c r="C101" s="192" t="s">
        <v>81</v>
      </c>
      <c r="D101" s="192" t="s">
        <v>142</v>
      </c>
      <c r="E101" s="193" t="s">
        <v>154</v>
      </c>
      <c r="F101" s="194" t="s">
        <v>155</v>
      </c>
      <c r="G101" s="195" t="s">
        <v>156</v>
      </c>
      <c r="H101" s="196">
        <v>3</v>
      </c>
      <c r="I101" s="197"/>
      <c r="J101" s="198">
        <f>ROUND(I101*H101,2)</f>
        <v>0</v>
      </c>
      <c r="K101" s="194" t="s">
        <v>146</v>
      </c>
      <c r="L101" s="60"/>
      <c r="M101" s="199" t="s">
        <v>21</v>
      </c>
      <c r="N101" s="200" t="s">
        <v>42</v>
      </c>
      <c r="O101" s="41"/>
      <c r="P101" s="201">
        <f>O101*H101</f>
        <v>0</v>
      </c>
      <c r="Q101" s="201">
        <v>0.14699999999999999</v>
      </c>
      <c r="R101" s="201">
        <f>Q101*H101</f>
        <v>0.44099999999999995</v>
      </c>
      <c r="S101" s="201">
        <v>0</v>
      </c>
      <c r="T101" s="202">
        <f>S101*H101</f>
        <v>0</v>
      </c>
      <c r="AR101" s="23" t="s">
        <v>147</v>
      </c>
      <c r="AT101" s="23" t="s">
        <v>142</v>
      </c>
      <c r="AU101" s="23" t="s">
        <v>81</v>
      </c>
      <c r="AY101" s="23" t="s">
        <v>139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79</v>
      </c>
      <c r="BK101" s="203">
        <f>ROUND(I101*H101,2)</f>
        <v>0</v>
      </c>
      <c r="BL101" s="23" t="s">
        <v>147</v>
      </c>
      <c r="BM101" s="23" t="s">
        <v>157</v>
      </c>
    </row>
    <row r="102" spans="2:65" s="11" customFormat="1">
      <c r="B102" s="204"/>
      <c r="C102" s="205"/>
      <c r="D102" s="206" t="s">
        <v>149</v>
      </c>
      <c r="E102" s="207" t="s">
        <v>21</v>
      </c>
      <c r="F102" s="208" t="s">
        <v>150</v>
      </c>
      <c r="G102" s="205"/>
      <c r="H102" s="209" t="s">
        <v>21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149</v>
      </c>
      <c r="AU102" s="215" t="s">
        <v>81</v>
      </c>
      <c r="AV102" s="11" t="s">
        <v>79</v>
      </c>
      <c r="AW102" s="11" t="s">
        <v>34</v>
      </c>
      <c r="AX102" s="11" t="s">
        <v>71</v>
      </c>
      <c r="AY102" s="215" t="s">
        <v>139</v>
      </c>
    </row>
    <row r="103" spans="2:65" s="12" customFormat="1">
      <c r="B103" s="216"/>
      <c r="C103" s="217"/>
      <c r="D103" s="206" t="s">
        <v>149</v>
      </c>
      <c r="E103" s="218" t="s">
        <v>21</v>
      </c>
      <c r="F103" s="219" t="s">
        <v>158</v>
      </c>
      <c r="G103" s="217"/>
      <c r="H103" s="220">
        <v>1</v>
      </c>
      <c r="I103" s="221"/>
      <c r="J103" s="217"/>
      <c r="K103" s="217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149</v>
      </c>
      <c r="AU103" s="226" t="s">
        <v>81</v>
      </c>
      <c r="AV103" s="12" t="s">
        <v>81</v>
      </c>
      <c r="AW103" s="12" t="s">
        <v>34</v>
      </c>
      <c r="AX103" s="12" t="s">
        <v>71</v>
      </c>
      <c r="AY103" s="226" t="s">
        <v>139</v>
      </c>
    </row>
    <row r="104" spans="2:65" s="12" customFormat="1">
      <c r="B104" s="216"/>
      <c r="C104" s="217"/>
      <c r="D104" s="206" t="s">
        <v>149</v>
      </c>
      <c r="E104" s="218" t="s">
        <v>21</v>
      </c>
      <c r="F104" s="219" t="s">
        <v>159</v>
      </c>
      <c r="G104" s="217"/>
      <c r="H104" s="220">
        <v>2</v>
      </c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149</v>
      </c>
      <c r="AU104" s="226" t="s">
        <v>81</v>
      </c>
      <c r="AV104" s="12" t="s">
        <v>81</v>
      </c>
      <c r="AW104" s="12" t="s">
        <v>34</v>
      </c>
      <c r="AX104" s="12" t="s">
        <v>71</v>
      </c>
      <c r="AY104" s="226" t="s">
        <v>139</v>
      </c>
    </row>
    <row r="105" spans="2:65" s="13" customFormat="1">
      <c r="B105" s="227"/>
      <c r="C105" s="228"/>
      <c r="D105" s="229" t="s">
        <v>149</v>
      </c>
      <c r="E105" s="230" t="s">
        <v>21</v>
      </c>
      <c r="F105" s="231" t="s">
        <v>160</v>
      </c>
      <c r="G105" s="228"/>
      <c r="H105" s="232">
        <v>3</v>
      </c>
      <c r="I105" s="233"/>
      <c r="J105" s="228"/>
      <c r="K105" s="228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149</v>
      </c>
      <c r="AU105" s="238" t="s">
        <v>81</v>
      </c>
      <c r="AV105" s="13" t="s">
        <v>147</v>
      </c>
      <c r="AW105" s="13" t="s">
        <v>34</v>
      </c>
      <c r="AX105" s="13" t="s">
        <v>79</v>
      </c>
      <c r="AY105" s="238" t="s">
        <v>139</v>
      </c>
    </row>
    <row r="106" spans="2:65" s="1" customFormat="1" ht="31.5" customHeight="1">
      <c r="B106" s="40"/>
      <c r="C106" s="192" t="s">
        <v>140</v>
      </c>
      <c r="D106" s="192" t="s">
        <v>142</v>
      </c>
      <c r="E106" s="193" t="s">
        <v>161</v>
      </c>
      <c r="F106" s="194" t="s">
        <v>162</v>
      </c>
      <c r="G106" s="195" t="s">
        <v>156</v>
      </c>
      <c r="H106" s="196">
        <v>5</v>
      </c>
      <c r="I106" s="197"/>
      <c r="J106" s="198">
        <f>ROUND(I106*H106,2)</f>
        <v>0</v>
      </c>
      <c r="K106" s="194" t="s">
        <v>146</v>
      </c>
      <c r="L106" s="60"/>
      <c r="M106" s="199" t="s">
        <v>21</v>
      </c>
      <c r="N106" s="200" t="s">
        <v>42</v>
      </c>
      <c r="O106" s="41"/>
      <c r="P106" s="201">
        <f>O106*H106</f>
        <v>0</v>
      </c>
      <c r="Q106" s="201">
        <v>3.8199999999999998E-2</v>
      </c>
      <c r="R106" s="201">
        <f>Q106*H106</f>
        <v>0.191</v>
      </c>
      <c r="S106" s="201">
        <v>0</v>
      </c>
      <c r="T106" s="202">
        <f>S106*H106</f>
        <v>0</v>
      </c>
      <c r="AR106" s="23" t="s">
        <v>147</v>
      </c>
      <c r="AT106" s="23" t="s">
        <v>142</v>
      </c>
      <c r="AU106" s="23" t="s">
        <v>81</v>
      </c>
      <c r="AY106" s="23" t="s">
        <v>139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3" t="s">
        <v>79</v>
      </c>
      <c r="BK106" s="203">
        <f>ROUND(I106*H106,2)</f>
        <v>0</v>
      </c>
      <c r="BL106" s="23" t="s">
        <v>147</v>
      </c>
      <c r="BM106" s="23" t="s">
        <v>163</v>
      </c>
    </row>
    <row r="107" spans="2:65" s="11" customFormat="1">
      <c r="B107" s="204"/>
      <c r="C107" s="205"/>
      <c r="D107" s="206" t="s">
        <v>149</v>
      </c>
      <c r="E107" s="207" t="s">
        <v>21</v>
      </c>
      <c r="F107" s="208" t="s">
        <v>150</v>
      </c>
      <c r="G107" s="205"/>
      <c r="H107" s="209" t="s">
        <v>21</v>
      </c>
      <c r="I107" s="210"/>
      <c r="J107" s="205"/>
      <c r="K107" s="205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149</v>
      </c>
      <c r="AU107" s="215" t="s">
        <v>81</v>
      </c>
      <c r="AV107" s="11" t="s">
        <v>79</v>
      </c>
      <c r="AW107" s="11" t="s">
        <v>34</v>
      </c>
      <c r="AX107" s="11" t="s">
        <v>71</v>
      </c>
      <c r="AY107" s="215" t="s">
        <v>139</v>
      </c>
    </row>
    <row r="108" spans="2:65" s="12" customFormat="1">
      <c r="B108" s="216"/>
      <c r="C108" s="217"/>
      <c r="D108" s="229" t="s">
        <v>149</v>
      </c>
      <c r="E108" s="239" t="s">
        <v>21</v>
      </c>
      <c r="F108" s="240" t="s">
        <v>164</v>
      </c>
      <c r="G108" s="217"/>
      <c r="H108" s="241">
        <v>5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149</v>
      </c>
      <c r="AU108" s="226" t="s">
        <v>81</v>
      </c>
      <c r="AV108" s="12" t="s">
        <v>81</v>
      </c>
      <c r="AW108" s="12" t="s">
        <v>34</v>
      </c>
      <c r="AX108" s="12" t="s">
        <v>79</v>
      </c>
      <c r="AY108" s="226" t="s">
        <v>139</v>
      </c>
    </row>
    <row r="109" spans="2:65" s="1" customFormat="1" ht="31.5" customHeight="1">
      <c r="B109" s="40"/>
      <c r="C109" s="192" t="s">
        <v>147</v>
      </c>
      <c r="D109" s="192" t="s">
        <v>142</v>
      </c>
      <c r="E109" s="193" t="s">
        <v>165</v>
      </c>
      <c r="F109" s="194" t="s">
        <v>166</v>
      </c>
      <c r="G109" s="195" t="s">
        <v>145</v>
      </c>
      <c r="H109" s="196">
        <v>43.1</v>
      </c>
      <c r="I109" s="197"/>
      <c r="J109" s="198">
        <f>ROUND(I109*H109,2)</f>
        <v>0</v>
      </c>
      <c r="K109" s="194" t="s">
        <v>146</v>
      </c>
      <c r="L109" s="60"/>
      <c r="M109" s="199" t="s">
        <v>21</v>
      </c>
      <c r="N109" s="200" t="s">
        <v>42</v>
      </c>
      <c r="O109" s="41"/>
      <c r="P109" s="201">
        <f>O109*H109</f>
        <v>0</v>
      </c>
      <c r="Q109" s="201">
        <v>2.5999999999999998E-4</v>
      </c>
      <c r="R109" s="201">
        <f>Q109*H109</f>
        <v>1.1205999999999999E-2</v>
      </c>
      <c r="S109" s="201">
        <v>0</v>
      </c>
      <c r="T109" s="202">
        <f>S109*H109</f>
        <v>0</v>
      </c>
      <c r="AR109" s="23" t="s">
        <v>147</v>
      </c>
      <c r="AT109" s="23" t="s">
        <v>142</v>
      </c>
      <c r="AU109" s="23" t="s">
        <v>81</v>
      </c>
      <c r="AY109" s="23" t="s">
        <v>139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79</v>
      </c>
      <c r="BK109" s="203">
        <f>ROUND(I109*H109,2)</f>
        <v>0</v>
      </c>
      <c r="BL109" s="23" t="s">
        <v>147</v>
      </c>
      <c r="BM109" s="23" t="s">
        <v>167</v>
      </c>
    </row>
    <row r="110" spans="2:65" s="1" customFormat="1" ht="31.5" customHeight="1">
      <c r="B110" s="40"/>
      <c r="C110" s="192" t="s">
        <v>168</v>
      </c>
      <c r="D110" s="192" t="s">
        <v>142</v>
      </c>
      <c r="E110" s="193" t="s">
        <v>169</v>
      </c>
      <c r="F110" s="194" t="s">
        <v>170</v>
      </c>
      <c r="G110" s="195" t="s">
        <v>145</v>
      </c>
      <c r="H110" s="196">
        <v>43.1</v>
      </c>
      <c r="I110" s="197"/>
      <c r="J110" s="198">
        <f>ROUND(I110*H110,2)</f>
        <v>0</v>
      </c>
      <c r="K110" s="194" t="s">
        <v>146</v>
      </c>
      <c r="L110" s="60"/>
      <c r="M110" s="199" t="s">
        <v>21</v>
      </c>
      <c r="N110" s="200" t="s">
        <v>42</v>
      </c>
      <c r="O110" s="41"/>
      <c r="P110" s="201">
        <f>O110*H110</f>
        <v>0</v>
      </c>
      <c r="Q110" s="201">
        <v>3.0000000000000001E-3</v>
      </c>
      <c r="R110" s="201">
        <f>Q110*H110</f>
        <v>0.1293</v>
      </c>
      <c r="S110" s="201">
        <v>0</v>
      </c>
      <c r="T110" s="202">
        <f>S110*H110</f>
        <v>0</v>
      </c>
      <c r="AR110" s="23" t="s">
        <v>147</v>
      </c>
      <c r="AT110" s="23" t="s">
        <v>142</v>
      </c>
      <c r="AU110" s="23" t="s">
        <v>81</v>
      </c>
      <c r="AY110" s="23" t="s">
        <v>139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79</v>
      </c>
      <c r="BK110" s="203">
        <f>ROUND(I110*H110,2)</f>
        <v>0</v>
      </c>
      <c r="BL110" s="23" t="s">
        <v>147</v>
      </c>
      <c r="BM110" s="23" t="s">
        <v>171</v>
      </c>
    </row>
    <row r="111" spans="2:65" s="1" customFormat="1" ht="31.5" customHeight="1">
      <c r="B111" s="40"/>
      <c r="C111" s="192" t="s">
        <v>172</v>
      </c>
      <c r="D111" s="192" t="s">
        <v>142</v>
      </c>
      <c r="E111" s="193" t="s">
        <v>173</v>
      </c>
      <c r="F111" s="194" t="s">
        <v>174</v>
      </c>
      <c r="G111" s="195" t="s">
        <v>145</v>
      </c>
      <c r="H111" s="196">
        <v>89.828999999999994</v>
      </c>
      <c r="I111" s="197"/>
      <c r="J111" s="198">
        <f>ROUND(I111*H111,2)</f>
        <v>0</v>
      </c>
      <c r="K111" s="194" t="s">
        <v>146</v>
      </c>
      <c r="L111" s="60"/>
      <c r="M111" s="199" t="s">
        <v>21</v>
      </c>
      <c r="N111" s="200" t="s">
        <v>42</v>
      </c>
      <c r="O111" s="41"/>
      <c r="P111" s="201">
        <f>O111*H111</f>
        <v>0</v>
      </c>
      <c r="Q111" s="201">
        <v>2.5999999999999998E-4</v>
      </c>
      <c r="R111" s="201">
        <f>Q111*H111</f>
        <v>2.3355539999999998E-2</v>
      </c>
      <c r="S111" s="201">
        <v>0</v>
      </c>
      <c r="T111" s="202">
        <f>S111*H111</f>
        <v>0</v>
      </c>
      <c r="AR111" s="23" t="s">
        <v>147</v>
      </c>
      <c r="AT111" s="23" t="s">
        <v>142</v>
      </c>
      <c r="AU111" s="23" t="s">
        <v>81</v>
      </c>
      <c r="AY111" s="23" t="s">
        <v>139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79</v>
      </c>
      <c r="BK111" s="203">
        <f>ROUND(I111*H111,2)</f>
        <v>0</v>
      </c>
      <c r="BL111" s="23" t="s">
        <v>147</v>
      </c>
      <c r="BM111" s="23" t="s">
        <v>175</v>
      </c>
    </row>
    <row r="112" spans="2:65" s="1" customFormat="1" ht="22.5" customHeight="1">
      <c r="B112" s="40"/>
      <c r="C112" s="192" t="s">
        <v>176</v>
      </c>
      <c r="D112" s="192" t="s">
        <v>142</v>
      </c>
      <c r="E112" s="193" t="s">
        <v>177</v>
      </c>
      <c r="F112" s="194" t="s">
        <v>178</v>
      </c>
      <c r="G112" s="195" t="s">
        <v>145</v>
      </c>
      <c r="H112" s="196">
        <v>89.828999999999994</v>
      </c>
      <c r="I112" s="197"/>
      <c r="J112" s="198">
        <f>ROUND(I112*H112,2)</f>
        <v>0</v>
      </c>
      <c r="K112" s="194" t="s">
        <v>146</v>
      </c>
      <c r="L112" s="60"/>
      <c r="M112" s="199" t="s">
        <v>21</v>
      </c>
      <c r="N112" s="200" t="s">
        <v>42</v>
      </c>
      <c r="O112" s="41"/>
      <c r="P112" s="201">
        <f>O112*H112</f>
        <v>0</v>
      </c>
      <c r="Q112" s="201">
        <v>3.0000000000000001E-3</v>
      </c>
      <c r="R112" s="201">
        <f>Q112*H112</f>
        <v>0.26948699999999998</v>
      </c>
      <c r="S112" s="201">
        <v>0</v>
      </c>
      <c r="T112" s="202">
        <f>S112*H112</f>
        <v>0</v>
      </c>
      <c r="AR112" s="23" t="s">
        <v>147</v>
      </c>
      <c r="AT112" s="23" t="s">
        <v>142</v>
      </c>
      <c r="AU112" s="23" t="s">
        <v>81</v>
      </c>
      <c r="AY112" s="23" t="s">
        <v>139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3" t="s">
        <v>79</v>
      </c>
      <c r="BK112" s="203">
        <f>ROUND(I112*H112,2)</f>
        <v>0</v>
      </c>
      <c r="BL112" s="23" t="s">
        <v>147</v>
      </c>
      <c r="BM112" s="23" t="s">
        <v>179</v>
      </c>
    </row>
    <row r="113" spans="2:65" s="11" customFormat="1">
      <c r="B113" s="204"/>
      <c r="C113" s="205"/>
      <c r="D113" s="206" t="s">
        <v>149</v>
      </c>
      <c r="E113" s="207" t="s">
        <v>21</v>
      </c>
      <c r="F113" s="208" t="s">
        <v>150</v>
      </c>
      <c r="G113" s="205"/>
      <c r="H113" s="209" t="s">
        <v>21</v>
      </c>
      <c r="I113" s="210"/>
      <c r="J113" s="205"/>
      <c r="K113" s="205"/>
      <c r="L113" s="211"/>
      <c r="M113" s="212"/>
      <c r="N113" s="213"/>
      <c r="O113" s="213"/>
      <c r="P113" s="213"/>
      <c r="Q113" s="213"/>
      <c r="R113" s="213"/>
      <c r="S113" s="213"/>
      <c r="T113" s="214"/>
      <c r="AT113" s="215" t="s">
        <v>149</v>
      </c>
      <c r="AU113" s="215" t="s">
        <v>81</v>
      </c>
      <c r="AV113" s="11" t="s">
        <v>79</v>
      </c>
      <c r="AW113" s="11" t="s">
        <v>34</v>
      </c>
      <c r="AX113" s="11" t="s">
        <v>71</v>
      </c>
      <c r="AY113" s="215" t="s">
        <v>139</v>
      </c>
    </row>
    <row r="114" spans="2:65" s="12" customFormat="1">
      <c r="B114" s="216"/>
      <c r="C114" s="217"/>
      <c r="D114" s="206" t="s">
        <v>149</v>
      </c>
      <c r="E114" s="218" t="s">
        <v>21</v>
      </c>
      <c r="F114" s="219" t="s">
        <v>180</v>
      </c>
      <c r="G114" s="217"/>
      <c r="H114" s="220">
        <v>7.41</v>
      </c>
      <c r="I114" s="221"/>
      <c r="J114" s="217"/>
      <c r="K114" s="217"/>
      <c r="L114" s="222"/>
      <c r="M114" s="223"/>
      <c r="N114" s="224"/>
      <c r="O114" s="224"/>
      <c r="P114" s="224"/>
      <c r="Q114" s="224"/>
      <c r="R114" s="224"/>
      <c r="S114" s="224"/>
      <c r="T114" s="225"/>
      <c r="AT114" s="226" t="s">
        <v>149</v>
      </c>
      <c r="AU114" s="226" t="s">
        <v>81</v>
      </c>
      <c r="AV114" s="12" t="s">
        <v>81</v>
      </c>
      <c r="AW114" s="12" t="s">
        <v>34</v>
      </c>
      <c r="AX114" s="12" t="s">
        <v>71</v>
      </c>
      <c r="AY114" s="226" t="s">
        <v>139</v>
      </c>
    </row>
    <row r="115" spans="2:65" s="12" customFormat="1">
      <c r="B115" s="216"/>
      <c r="C115" s="217"/>
      <c r="D115" s="206" t="s">
        <v>149</v>
      </c>
      <c r="E115" s="218" t="s">
        <v>21</v>
      </c>
      <c r="F115" s="219" t="s">
        <v>181</v>
      </c>
      <c r="G115" s="217"/>
      <c r="H115" s="220">
        <v>93.21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149</v>
      </c>
      <c r="AU115" s="226" t="s">
        <v>81</v>
      </c>
      <c r="AV115" s="12" t="s">
        <v>81</v>
      </c>
      <c r="AW115" s="12" t="s">
        <v>34</v>
      </c>
      <c r="AX115" s="12" t="s">
        <v>71</v>
      </c>
      <c r="AY115" s="226" t="s">
        <v>139</v>
      </c>
    </row>
    <row r="116" spans="2:65" s="12" customFormat="1">
      <c r="B116" s="216"/>
      <c r="C116" s="217"/>
      <c r="D116" s="206" t="s">
        <v>149</v>
      </c>
      <c r="E116" s="218" t="s">
        <v>21</v>
      </c>
      <c r="F116" s="219" t="s">
        <v>182</v>
      </c>
      <c r="G116" s="217"/>
      <c r="H116" s="220">
        <v>-10.791</v>
      </c>
      <c r="I116" s="221"/>
      <c r="J116" s="217"/>
      <c r="K116" s="217"/>
      <c r="L116" s="222"/>
      <c r="M116" s="223"/>
      <c r="N116" s="224"/>
      <c r="O116" s="224"/>
      <c r="P116" s="224"/>
      <c r="Q116" s="224"/>
      <c r="R116" s="224"/>
      <c r="S116" s="224"/>
      <c r="T116" s="225"/>
      <c r="AT116" s="226" t="s">
        <v>149</v>
      </c>
      <c r="AU116" s="226" t="s">
        <v>81</v>
      </c>
      <c r="AV116" s="12" t="s">
        <v>81</v>
      </c>
      <c r="AW116" s="12" t="s">
        <v>34</v>
      </c>
      <c r="AX116" s="12" t="s">
        <v>71</v>
      </c>
      <c r="AY116" s="226" t="s">
        <v>139</v>
      </c>
    </row>
    <row r="117" spans="2:65" s="13" customFormat="1">
      <c r="B117" s="227"/>
      <c r="C117" s="228"/>
      <c r="D117" s="206" t="s">
        <v>149</v>
      </c>
      <c r="E117" s="242" t="s">
        <v>183</v>
      </c>
      <c r="F117" s="243" t="s">
        <v>160</v>
      </c>
      <c r="G117" s="228"/>
      <c r="H117" s="244">
        <v>89.828999999999994</v>
      </c>
      <c r="I117" s="233"/>
      <c r="J117" s="228"/>
      <c r="K117" s="228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149</v>
      </c>
      <c r="AU117" s="238" t="s">
        <v>81</v>
      </c>
      <c r="AV117" s="13" t="s">
        <v>147</v>
      </c>
      <c r="AW117" s="13" t="s">
        <v>34</v>
      </c>
      <c r="AX117" s="13" t="s">
        <v>79</v>
      </c>
      <c r="AY117" s="238" t="s">
        <v>139</v>
      </c>
    </row>
    <row r="118" spans="2:65" s="10" customFormat="1" ht="29.85" customHeight="1">
      <c r="B118" s="175"/>
      <c r="C118" s="176"/>
      <c r="D118" s="189" t="s">
        <v>70</v>
      </c>
      <c r="E118" s="190" t="s">
        <v>184</v>
      </c>
      <c r="F118" s="190" t="s">
        <v>185</v>
      </c>
      <c r="G118" s="176"/>
      <c r="H118" s="176"/>
      <c r="I118" s="179"/>
      <c r="J118" s="191">
        <f>BK118</f>
        <v>0</v>
      </c>
      <c r="K118" s="176"/>
      <c r="L118" s="181"/>
      <c r="M118" s="182"/>
      <c r="N118" s="183"/>
      <c r="O118" s="183"/>
      <c r="P118" s="184">
        <f>SUM(P119:P120)</f>
        <v>0</v>
      </c>
      <c r="Q118" s="183"/>
      <c r="R118" s="184">
        <f>SUM(R119:R120)</f>
        <v>5.8994E-3</v>
      </c>
      <c r="S118" s="183"/>
      <c r="T118" s="185">
        <f>SUM(T119:T120)</f>
        <v>0</v>
      </c>
      <c r="AR118" s="186" t="s">
        <v>79</v>
      </c>
      <c r="AT118" s="187" t="s">
        <v>70</v>
      </c>
      <c r="AU118" s="187" t="s">
        <v>79</v>
      </c>
      <c r="AY118" s="186" t="s">
        <v>139</v>
      </c>
      <c r="BK118" s="188">
        <f>SUM(BK119:BK120)</f>
        <v>0</v>
      </c>
    </row>
    <row r="119" spans="2:65" s="1" customFormat="1" ht="31.5" customHeight="1">
      <c r="B119" s="40"/>
      <c r="C119" s="192" t="s">
        <v>186</v>
      </c>
      <c r="D119" s="192" t="s">
        <v>142</v>
      </c>
      <c r="E119" s="193" t="s">
        <v>187</v>
      </c>
      <c r="F119" s="194" t="s">
        <v>188</v>
      </c>
      <c r="G119" s="195" t="s">
        <v>145</v>
      </c>
      <c r="H119" s="196">
        <v>45.38</v>
      </c>
      <c r="I119" s="197"/>
      <c r="J119" s="198">
        <f>ROUND(I119*H119,2)</f>
        <v>0</v>
      </c>
      <c r="K119" s="194" t="s">
        <v>146</v>
      </c>
      <c r="L119" s="60"/>
      <c r="M119" s="199" t="s">
        <v>21</v>
      </c>
      <c r="N119" s="200" t="s">
        <v>42</v>
      </c>
      <c r="O119" s="41"/>
      <c r="P119" s="201">
        <f>O119*H119</f>
        <v>0</v>
      </c>
      <c r="Q119" s="201">
        <v>1.2999999999999999E-4</v>
      </c>
      <c r="R119" s="201">
        <f>Q119*H119</f>
        <v>5.8994E-3</v>
      </c>
      <c r="S119" s="201">
        <v>0</v>
      </c>
      <c r="T119" s="202">
        <f>S119*H119</f>
        <v>0</v>
      </c>
      <c r="AR119" s="23" t="s">
        <v>147</v>
      </c>
      <c r="AT119" s="23" t="s">
        <v>142</v>
      </c>
      <c r="AU119" s="23" t="s">
        <v>81</v>
      </c>
      <c r="AY119" s="23" t="s">
        <v>139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79</v>
      </c>
      <c r="BK119" s="203">
        <f>ROUND(I119*H119,2)</f>
        <v>0</v>
      </c>
      <c r="BL119" s="23" t="s">
        <v>147</v>
      </c>
      <c r="BM119" s="23" t="s">
        <v>189</v>
      </c>
    </row>
    <row r="120" spans="2:65" s="12" customFormat="1">
      <c r="B120" s="216"/>
      <c r="C120" s="217"/>
      <c r="D120" s="206" t="s">
        <v>149</v>
      </c>
      <c r="E120" s="218" t="s">
        <v>21</v>
      </c>
      <c r="F120" s="219" t="s">
        <v>190</v>
      </c>
      <c r="G120" s="217"/>
      <c r="H120" s="220">
        <v>45.38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149</v>
      </c>
      <c r="AU120" s="226" t="s">
        <v>81</v>
      </c>
      <c r="AV120" s="12" t="s">
        <v>81</v>
      </c>
      <c r="AW120" s="12" t="s">
        <v>34</v>
      </c>
      <c r="AX120" s="12" t="s">
        <v>79</v>
      </c>
      <c r="AY120" s="226" t="s">
        <v>139</v>
      </c>
    </row>
    <row r="121" spans="2:65" s="10" customFormat="1" ht="29.85" customHeight="1">
      <c r="B121" s="175"/>
      <c r="C121" s="176"/>
      <c r="D121" s="189" t="s">
        <v>70</v>
      </c>
      <c r="E121" s="190" t="s">
        <v>191</v>
      </c>
      <c r="F121" s="190" t="s">
        <v>192</v>
      </c>
      <c r="G121" s="176"/>
      <c r="H121" s="176"/>
      <c r="I121" s="179"/>
      <c r="J121" s="191">
        <f>BK121</f>
        <v>0</v>
      </c>
      <c r="K121" s="176"/>
      <c r="L121" s="181"/>
      <c r="M121" s="182"/>
      <c r="N121" s="183"/>
      <c r="O121" s="183"/>
      <c r="P121" s="184">
        <f>SUM(P122:P125)</f>
        <v>0</v>
      </c>
      <c r="Q121" s="183"/>
      <c r="R121" s="184">
        <f>SUM(R122:R125)</f>
        <v>2.5240000000000002E-3</v>
      </c>
      <c r="S121" s="183"/>
      <c r="T121" s="185">
        <f>SUM(T122:T125)</f>
        <v>0</v>
      </c>
      <c r="AR121" s="186" t="s">
        <v>79</v>
      </c>
      <c r="AT121" s="187" t="s">
        <v>70</v>
      </c>
      <c r="AU121" s="187" t="s">
        <v>79</v>
      </c>
      <c r="AY121" s="186" t="s">
        <v>139</v>
      </c>
      <c r="BK121" s="188">
        <f>SUM(BK122:BK125)</f>
        <v>0</v>
      </c>
    </row>
    <row r="122" spans="2:65" s="1" customFormat="1" ht="57" customHeight="1">
      <c r="B122" s="40"/>
      <c r="C122" s="192" t="s">
        <v>193</v>
      </c>
      <c r="D122" s="192" t="s">
        <v>142</v>
      </c>
      <c r="E122" s="193" t="s">
        <v>194</v>
      </c>
      <c r="F122" s="194" t="s">
        <v>195</v>
      </c>
      <c r="G122" s="195" t="s">
        <v>145</v>
      </c>
      <c r="H122" s="196">
        <v>63.1</v>
      </c>
      <c r="I122" s="197"/>
      <c r="J122" s="198">
        <f>ROUND(I122*H122,2)</f>
        <v>0</v>
      </c>
      <c r="K122" s="194" t="s">
        <v>146</v>
      </c>
      <c r="L122" s="60"/>
      <c r="M122" s="199" t="s">
        <v>21</v>
      </c>
      <c r="N122" s="200" t="s">
        <v>42</v>
      </c>
      <c r="O122" s="41"/>
      <c r="P122" s="201">
        <f>O122*H122</f>
        <v>0</v>
      </c>
      <c r="Q122" s="201">
        <v>4.0000000000000003E-5</v>
      </c>
      <c r="R122" s="201">
        <f>Q122*H122</f>
        <v>2.5240000000000002E-3</v>
      </c>
      <c r="S122" s="201">
        <v>0</v>
      </c>
      <c r="T122" s="202">
        <f>S122*H122</f>
        <v>0</v>
      </c>
      <c r="AR122" s="23" t="s">
        <v>147</v>
      </c>
      <c r="AT122" s="23" t="s">
        <v>142</v>
      </c>
      <c r="AU122" s="23" t="s">
        <v>81</v>
      </c>
      <c r="AY122" s="23" t="s">
        <v>139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3" t="s">
        <v>79</v>
      </c>
      <c r="BK122" s="203">
        <f>ROUND(I122*H122,2)</f>
        <v>0</v>
      </c>
      <c r="BL122" s="23" t="s">
        <v>147</v>
      </c>
      <c r="BM122" s="23" t="s">
        <v>196</v>
      </c>
    </row>
    <row r="123" spans="2:65" s="12" customFormat="1">
      <c r="B123" s="216"/>
      <c r="C123" s="217"/>
      <c r="D123" s="206" t="s">
        <v>149</v>
      </c>
      <c r="E123" s="218" t="s">
        <v>21</v>
      </c>
      <c r="F123" s="219" t="s">
        <v>197</v>
      </c>
      <c r="G123" s="217"/>
      <c r="H123" s="220">
        <v>43.1</v>
      </c>
      <c r="I123" s="221"/>
      <c r="J123" s="217"/>
      <c r="K123" s="217"/>
      <c r="L123" s="222"/>
      <c r="M123" s="223"/>
      <c r="N123" s="224"/>
      <c r="O123" s="224"/>
      <c r="P123" s="224"/>
      <c r="Q123" s="224"/>
      <c r="R123" s="224"/>
      <c r="S123" s="224"/>
      <c r="T123" s="225"/>
      <c r="AT123" s="226" t="s">
        <v>149</v>
      </c>
      <c r="AU123" s="226" t="s">
        <v>81</v>
      </c>
      <c r="AV123" s="12" t="s">
        <v>81</v>
      </c>
      <c r="AW123" s="12" t="s">
        <v>34</v>
      </c>
      <c r="AX123" s="12" t="s">
        <v>71</v>
      </c>
      <c r="AY123" s="226" t="s">
        <v>139</v>
      </c>
    </row>
    <row r="124" spans="2:65" s="12" customFormat="1">
      <c r="B124" s="216"/>
      <c r="C124" s="217"/>
      <c r="D124" s="206" t="s">
        <v>149</v>
      </c>
      <c r="E124" s="218" t="s">
        <v>21</v>
      </c>
      <c r="F124" s="219" t="s">
        <v>198</v>
      </c>
      <c r="G124" s="217"/>
      <c r="H124" s="220">
        <v>20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149</v>
      </c>
      <c r="AU124" s="226" t="s">
        <v>81</v>
      </c>
      <c r="AV124" s="12" t="s">
        <v>81</v>
      </c>
      <c r="AW124" s="12" t="s">
        <v>34</v>
      </c>
      <c r="AX124" s="12" t="s">
        <v>71</v>
      </c>
      <c r="AY124" s="226" t="s">
        <v>139</v>
      </c>
    </row>
    <row r="125" spans="2:65" s="13" customFormat="1">
      <c r="B125" s="227"/>
      <c r="C125" s="228"/>
      <c r="D125" s="206" t="s">
        <v>149</v>
      </c>
      <c r="E125" s="242" t="s">
        <v>21</v>
      </c>
      <c r="F125" s="243" t="s">
        <v>160</v>
      </c>
      <c r="G125" s="228"/>
      <c r="H125" s="244">
        <v>63.1</v>
      </c>
      <c r="I125" s="233"/>
      <c r="J125" s="228"/>
      <c r="K125" s="228"/>
      <c r="L125" s="234"/>
      <c r="M125" s="235"/>
      <c r="N125" s="236"/>
      <c r="O125" s="236"/>
      <c r="P125" s="236"/>
      <c r="Q125" s="236"/>
      <c r="R125" s="236"/>
      <c r="S125" s="236"/>
      <c r="T125" s="237"/>
      <c r="AT125" s="238" t="s">
        <v>149</v>
      </c>
      <c r="AU125" s="238" t="s">
        <v>81</v>
      </c>
      <c r="AV125" s="13" t="s">
        <v>147</v>
      </c>
      <c r="AW125" s="13" t="s">
        <v>34</v>
      </c>
      <c r="AX125" s="13" t="s">
        <v>79</v>
      </c>
      <c r="AY125" s="238" t="s">
        <v>139</v>
      </c>
    </row>
    <row r="126" spans="2:65" s="10" customFormat="1" ht="29.85" customHeight="1">
      <c r="B126" s="175"/>
      <c r="C126" s="176"/>
      <c r="D126" s="189" t="s">
        <v>70</v>
      </c>
      <c r="E126" s="190" t="s">
        <v>199</v>
      </c>
      <c r="F126" s="190" t="s">
        <v>200</v>
      </c>
      <c r="G126" s="176"/>
      <c r="H126" s="176"/>
      <c r="I126" s="179"/>
      <c r="J126" s="191">
        <f>BK126</f>
        <v>0</v>
      </c>
      <c r="K126" s="176"/>
      <c r="L126" s="181"/>
      <c r="M126" s="182"/>
      <c r="N126" s="183"/>
      <c r="O126" s="183"/>
      <c r="P126" s="184">
        <f>SUM(P127:P133)</f>
        <v>0</v>
      </c>
      <c r="Q126" s="183"/>
      <c r="R126" s="184">
        <f>SUM(R127:R133)</f>
        <v>0</v>
      </c>
      <c r="S126" s="183"/>
      <c r="T126" s="185">
        <f>SUM(T127:T133)</f>
        <v>0.38482</v>
      </c>
      <c r="AR126" s="186" t="s">
        <v>79</v>
      </c>
      <c r="AT126" s="187" t="s">
        <v>70</v>
      </c>
      <c r="AU126" s="187" t="s">
        <v>79</v>
      </c>
      <c r="AY126" s="186" t="s">
        <v>139</v>
      </c>
      <c r="BK126" s="188">
        <f>SUM(BK127:BK133)</f>
        <v>0</v>
      </c>
    </row>
    <row r="127" spans="2:65" s="1" customFormat="1" ht="31.5" customHeight="1">
      <c r="B127" s="40"/>
      <c r="C127" s="192" t="s">
        <v>201</v>
      </c>
      <c r="D127" s="192" t="s">
        <v>142</v>
      </c>
      <c r="E127" s="193" t="s">
        <v>202</v>
      </c>
      <c r="F127" s="194" t="s">
        <v>203</v>
      </c>
      <c r="G127" s="195" t="s">
        <v>145</v>
      </c>
      <c r="H127" s="196">
        <v>3.21</v>
      </c>
      <c r="I127" s="197"/>
      <c r="J127" s="198">
        <f>ROUND(I127*H127,2)</f>
        <v>0</v>
      </c>
      <c r="K127" s="194" t="s">
        <v>146</v>
      </c>
      <c r="L127" s="60"/>
      <c r="M127" s="199" t="s">
        <v>21</v>
      </c>
      <c r="N127" s="200" t="s">
        <v>42</v>
      </c>
      <c r="O127" s="41"/>
      <c r="P127" s="201">
        <f>O127*H127</f>
        <v>0</v>
      </c>
      <c r="Q127" s="201">
        <v>0</v>
      </c>
      <c r="R127" s="201">
        <f>Q127*H127</f>
        <v>0</v>
      </c>
      <c r="S127" s="201">
        <v>6.8000000000000005E-2</v>
      </c>
      <c r="T127" s="202">
        <f>S127*H127</f>
        <v>0.21828</v>
      </c>
      <c r="AR127" s="23" t="s">
        <v>147</v>
      </c>
      <c r="AT127" s="23" t="s">
        <v>142</v>
      </c>
      <c r="AU127" s="23" t="s">
        <v>81</v>
      </c>
      <c r="AY127" s="23" t="s">
        <v>139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79</v>
      </c>
      <c r="BK127" s="203">
        <f>ROUND(I127*H127,2)</f>
        <v>0</v>
      </c>
      <c r="BL127" s="23" t="s">
        <v>147</v>
      </c>
      <c r="BM127" s="23" t="s">
        <v>204</v>
      </c>
    </row>
    <row r="128" spans="2:65" s="11" customFormat="1">
      <c r="B128" s="204"/>
      <c r="C128" s="205"/>
      <c r="D128" s="206" t="s">
        <v>149</v>
      </c>
      <c r="E128" s="207" t="s">
        <v>21</v>
      </c>
      <c r="F128" s="208" t="s">
        <v>205</v>
      </c>
      <c r="G128" s="205"/>
      <c r="H128" s="209" t="s">
        <v>21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149</v>
      </c>
      <c r="AU128" s="215" t="s">
        <v>81</v>
      </c>
      <c r="AV128" s="11" t="s">
        <v>79</v>
      </c>
      <c r="AW128" s="11" t="s">
        <v>34</v>
      </c>
      <c r="AX128" s="11" t="s">
        <v>71</v>
      </c>
      <c r="AY128" s="215" t="s">
        <v>139</v>
      </c>
    </row>
    <row r="129" spans="2:65" s="12" customFormat="1">
      <c r="B129" s="216"/>
      <c r="C129" s="217"/>
      <c r="D129" s="229" t="s">
        <v>149</v>
      </c>
      <c r="E129" s="239" t="s">
        <v>21</v>
      </c>
      <c r="F129" s="240" t="s">
        <v>206</v>
      </c>
      <c r="G129" s="217"/>
      <c r="H129" s="241">
        <v>3.21</v>
      </c>
      <c r="I129" s="221"/>
      <c r="J129" s="217"/>
      <c r="K129" s="217"/>
      <c r="L129" s="222"/>
      <c r="M129" s="223"/>
      <c r="N129" s="224"/>
      <c r="O129" s="224"/>
      <c r="P129" s="224"/>
      <c r="Q129" s="224"/>
      <c r="R129" s="224"/>
      <c r="S129" s="224"/>
      <c r="T129" s="225"/>
      <c r="AT129" s="226" t="s">
        <v>149</v>
      </c>
      <c r="AU129" s="226" t="s">
        <v>81</v>
      </c>
      <c r="AV129" s="12" t="s">
        <v>81</v>
      </c>
      <c r="AW129" s="12" t="s">
        <v>34</v>
      </c>
      <c r="AX129" s="12" t="s">
        <v>79</v>
      </c>
      <c r="AY129" s="226" t="s">
        <v>139</v>
      </c>
    </row>
    <row r="130" spans="2:65" s="1" customFormat="1" ht="22.5" customHeight="1">
      <c r="B130" s="40"/>
      <c r="C130" s="192" t="s">
        <v>207</v>
      </c>
      <c r="D130" s="192" t="s">
        <v>142</v>
      </c>
      <c r="E130" s="193" t="s">
        <v>208</v>
      </c>
      <c r="F130" s="194" t="s">
        <v>209</v>
      </c>
      <c r="G130" s="195" t="s">
        <v>145</v>
      </c>
      <c r="H130" s="196">
        <v>3.21</v>
      </c>
      <c r="I130" s="197"/>
      <c r="J130" s="198">
        <f>ROUND(I130*H130,2)</f>
        <v>0</v>
      </c>
      <c r="K130" s="194" t="s">
        <v>146</v>
      </c>
      <c r="L130" s="60"/>
      <c r="M130" s="199" t="s">
        <v>21</v>
      </c>
      <c r="N130" s="200" t="s">
        <v>42</v>
      </c>
      <c r="O130" s="41"/>
      <c r="P130" s="201">
        <f>O130*H130</f>
        <v>0</v>
      </c>
      <c r="Q130" s="201">
        <v>0</v>
      </c>
      <c r="R130" s="201">
        <f>Q130*H130</f>
        <v>0</v>
      </c>
      <c r="S130" s="201">
        <v>1.4E-2</v>
      </c>
      <c r="T130" s="202">
        <f>S130*H130</f>
        <v>4.4940000000000001E-2</v>
      </c>
      <c r="AR130" s="23" t="s">
        <v>147</v>
      </c>
      <c r="AT130" s="23" t="s">
        <v>142</v>
      </c>
      <c r="AU130" s="23" t="s">
        <v>81</v>
      </c>
      <c r="AY130" s="23" t="s">
        <v>139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3" t="s">
        <v>79</v>
      </c>
      <c r="BK130" s="203">
        <f>ROUND(I130*H130,2)</f>
        <v>0</v>
      </c>
      <c r="BL130" s="23" t="s">
        <v>147</v>
      </c>
      <c r="BM130" s="23" t="s">
        <v>210</v>
      </c>
    </row>
    <row r="131" spans="2:65" s="1" customFormat="1" ht="31.5" customHeight="1">
      <c r="B131" s="40"/>
      <c r="C131" s="192" t="s">
        <v>211</v>
      </c>
      <c r="D131" s="192" t="s">
        <v>142</v>
      </c>
      <c r="E131" s="193" t="s">
        <v>212</v>
      </c>
      <c r="F131" s="194" t="s">
        <v>213</v>
      </c>
      <c r="G131" s="195" t="s">
        <v>145</v>
      </c>
      <c r="H131" s="196">
        <v>1.6</v>
      </c>
      <c r="I131" s="197"/>
      <c r="J131" s="198">
        <f>ROUND(I131*H131,2)</f>
        <v>0</v>
      </c>
      <c r="K131" s="194" t="s">
        <v>146</v>
      </c>
      <c r="L131" s="60"/>
      <c r="M131" s="199" t="s">
        <v>21</v>
      </c>
      <c r="N131" s="200" t="s">
        <v>42</v>
      </c>
      <c r="O131" s="41"/>
      <c r="P131" s="201">
        <f>O131*H131</f>
        <v>0</v>
      </c>
      <c r="Q131" s="201">
        <v>0</v>
      </c>
      <c r="R131" s="201">
        <f>Q131*H131</f>
        <v>0</v>
      </c>
      <c r="S131" s="201">
        <v>7.5999999999999998E-2</v>
      </c>
      <c r="T131" s="202">
        <f>S131*H131</f>
        <v>0.1216</v>
      </c>
      <c r="AR131" s="23" t="s">
        <v>147</v>
      </c>
      <c r="AT131" s="23" t="s">
        <v>142</v>
      </c>
      <c r="AU131" s="23" t="s">
        <v>81</v>
      </c>
      <c r="AY131" s="23" t="s">
        <v>139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79</v>
      </c>
      <c r="BK131" s="203">
        <f>ROUND(I131*H131,2)</f>
        <v>0</v>
      </c>
      <c r="BL131" s="23" t="s">
        <v>147</v>
      </c>
      <c r="BM131" s="23" t="s">
        <v>214</v>
      </c>
    </row>
    <row r="132" spans="2:65" s="11" customFormat="1">
      <c r="B132" s="204"/>
      <c r="C132" s="205"/>
      <c r="D132" s="206" t="s">
        <v>149</v>
      </c>
      <c r="E132" s="207" t="s">
        <v>21</v>
      </c>
      <c r="F132" s="208" t="s">
        <v>205</v>
      </c>
      <c r="G132" s="205"/>
      <c r="H132" s="209" t="s">
        <v>21</v>
      </c>
      <c r="I132" s="210"/>
      <c r="J132" s="205"/>
      <c r="K132" s="205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149</v>
      </c>
      <c r="AU132" s="215" t="s">
        <v>81</v>
      </c>
      <c r="AV132" s="11" t="s">
        <v>79</v>
      </c>
      <c r="AW132" s="11" t="s">
        <v>34</v>
      </c>
      <c r="AX132" s="11" t="s">
        <v>71</v>
      </c>
      <c r="AY132" s="215" t="s">
        <v>139</v>
      </c>
    </row>
    <row r="133" spans="2:65" s="12" customFormat="1">
      <c r="B133" s="216"/>
      <c r="C133" s="217"/>
      <c r="D133" s="206" t="s">
        <v>149</v>
      </c>
      <c r="E133" s="218" t="s">
        <v>21</v>
      </c>
      <c r="F133" s="219" t="s">
        <v>215</v>
      </c>
      <c r="G133" s="217"/>
      <c r="H133" s="220">
        <v>1.6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149</v>
      </c>
      <c r="AU133" s="226" t="s">
        <v>81</v>
      </c>
      <c r="AV133" s="12" t="s">
        <v>81</v>
      </c>
      <c r="AW133" s="12" t="s">
        <v>34</v>
      </c>
      <c r="AX133" s="12" t="s">
        <v>79</v>
      </c>
      <c r="AY133" s="226" t="s">
        <v>139</v>
      </c>
    </row>
    <row r="134" spans="2:65" s="10" customFormat="1" ht="29.85" customHeight="1">
      <c r="B134" s="175"/>
      <c r="C134" s="176"/>
      <c r="D134" s="189" t="s">
        <v>70</v>
      </c>
      <c r="E134" s="190" t="s">
        <v>216</v>
      </c>
      <c r="F134" s="190" t="s">
        <v>217</v>
      </c>
      <c r="G134" s="176"/>
      <c r="H134" s="176"/>
      <c r="I134" s="179"/>
      <c r="J134" s="191">
        <f>BK134</f>
        <v>0</v>
      </c>
      <c r="K134" s="176"/>
      <c r="L134" s="181"/>
      <c r="M134" s="182"/>
      <c r="N134" s="183"/>
      <c r="O134" s="183"/>
      <c r="P134" s="184">
        <f>SUM(P135:P140)</f>
        <v>0</v>
      </c>
      <c r="Q134" s="183"/>
      <c r="R134" s="184">
        <f>SUM(R135:R140)</f>
        <v>0</v>
      </c>
      <c r="S134" s="183"/>
      <c r="T134" s="185">
        <f>SUM(T135:T140)</f>
        <v>0</v>
      </c>
      <c r="AR134" s="186" t="s">
        <v>79</v>
      </c>
      <c r="AT134" s="187" t="s">
        <v>70</v>
      </c>
      <c r="AU134" s="187" t="s">
        <v>79</v>
      </c>
      <c r="AY134" s="186" t="s">
        <v>139</v>
      </c>
      <c r="BK134" s="188">
        <f>SUM(BK135:BK140)</f>
        <v>0</v>
      </c>
    </row>
    <row r="135" spans="2:65" s="1" customFormat="1" ht="31.5" customHeight="1">
      <c r="B135" s="40"/>
      <c r="C135" s="192" t="s">
        <v>218</v>
      </c>
      <c r="D135" s="192" t="s">
        <v>142</v>
      </c>
      <c r="E135" s="193" t="s">
        <v>219</v>
      </c>
      <c r="F135" s="194" t="s">
        <v>220</v>
      </c>
      <c r="G135" s="195" t="s">
        <v>221</v>
      </c>
      <c r="H135" s="196">
        <v>0.58199999999999996</v>
      </c>
      <c r="I135" s="197"/>
      <c r="J135" s="198">
        <f>ROUND(I135*H135,2)</f>
        <v>0</v>
      </c>
      <c r="K135" s="194" t="s">
        <v>146</v>
      </c>
      <c r="L135" s="60"/>
      <c r="M135" s="199" t="s">
        <v>21</v>
      </c>
      <c r="N135" s="200" t="s">
        <v>42</v>
      </c>
      <c r="O135" s="4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23" t="s">
        <v>147</v>
      </c>
      <c r="AT135" s="23" t="s">
        <v>142</v>
      </c>
      <c r="AU135" s="23" t="s">
        <v>81</v>
      </c>
      <c r="AY135" s="23" t="s">
        <v>139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3" t="s">
        <v>79</v>
      </c>
      <c r="BK135" s="203">
        <f>ROUND(I135*H135,2)</f>
        <v>0</v>
      </c>
      <c r="BL135" s="23" t="s">
        <v>147</v>
      </c>
      <c r="BM135" s="23" t="s">
        <v>222</v>
      </c>
    </row>
    <row r="136" spans="2:65" s="1" customFormat="1" ht="31.5" customHeight="1">
      <c r="B136" s="40"/>
      <c r="C136" s="192" t="s">
        <v>223</v>
      </c>
      <c r="D136" s="192" t="s">
        <v>142</v>
      </c>
      <c r="E136" s="193" t="s">
        <v>224</v>
      </c>
      <c r="F136" s="194" t="s">
        <v>225</v>
      </c>
      <c r="G136" s="195" t="s">
        <v>221</v>
      </c>
      <c r="H136" s="196">
        <v>0.58199999999999996</v>
      </c>
      <c r="I136" s="197"/>
      <c r="J136" s="198">
        <f>ROUND(I136*H136,2)</f>
        <v>0</v>
      </c>
      <c r="K136" s="194" t="s">
        <v>146</v>
      </c>
      <c r="L136" s="60"/>
      <c r="M136" s="199" t="s">
        <v>21</v>
      </c>
      <c r="N136" s="200" t="s">
        <v>42</v>
      </c>
      <c r="O136" s="41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AR136" s="23" t="s">
        <v>147</v>
      </c>
      <c r="AT136" s="23" t="s">
        <v>142</v>
      </c>
      <c r="AU136" s="23" t="s">
        <v>81</v>
      </c>
      <c r="AY136" s="23" t="s">
        <v>139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79</v>
      </c>
      <c r="BK136" s="203">
        <f>ROUND(I136*H136,2)</f>
        <v>0</v>
      </c>
      <c r="BL136" s="23" t="s">
        <v>147</v>
      </c>
      <c r="BM136" s="23" t="s">
        <v>226</v>
      </c>
    </row>
    <row r="137" spans="2:65" s="1" customFormat="1" ht="31.5" customHeight="1">
      <c r="B137" s="40"/>
      <c r="C137" s="192" t="s">
        <v>10</v>
      </c>
      <c r="D137" s="192" t="s">
        <v>142</v>
      </c>
      <c r="E137" s="193" t="s">
        <v>227</v>
      </c>
      <c r="F137" s="194" t="s">
        <v>228</v>
      </c>
      <c r="G137" s="195" t="s">
        <v>221</v>
      </c>
      <c r="H137" s="196">
        <v>8.1479999999999997</v>
      </c>
      <c r="I137" s="197"/>
      <c r="J137" s="198">
        <f>ROUND(I137*H137,2)</f>
        <v>0</v>
      </c>
      <c r="K137" s="194" t="s">
        <v>146</v>
      </c>
      <c r="L137" s="60"/>
      <c r="M137" s="199" t="s">
        <v>21</v>
      </c>
      <c r="N137" s="200" t="s">
        <v>42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147</v>
      </c>
      <c r="AT137" s="23" t="s">
        <v>142</v>
      </c>
      <c r="AU137" s="23" t="s">
        <v>81</v>
      </c>
      <c r="AY137" s="23" t="s">
        <v>139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79</v>
      </c>
      <c r="BK137" s="203">
        <f>ROUND(I137*H137,2)</f>
        <v>0</v>
      </c>
      <c r="BL137" s="23" t="s">
        <v>147</v>
      </c>
      <c r="BM137" s="23" t="s">
        <v>229</v>
      </c>
    </row>
    <row r="138" spans="2:65" s="1" customFormat="1" ht="54">
      <c r="B138" s="40"/>
      <c r="C138" s="62"/>
      <c r="D138" s="206" t="s">
        <v>230</v>
      </c>
      <c r="E138" s="62"/>
      <c r="F138" s="245" t="s">
        <v>231</v>
      </c>
      <c r="G138" s="62"/>
      <c r="H138" s="62"/>
      <c r="I138" s="162"/>
      <c r="J138" s="62"/>
      <c r="K138" s="62"/>
      <c r="L138" s="60"/>
      <c r="M138" s="246"/>
      <c r="N138" s="41"/>
      <c r="O138" s="41"/>
      <c r="P138" s="41"/>
      <c r="Q138" s="41"/>
      <c r="R138" s="41"/>
      <c r="S138" s="41"/>
      <c r="T138" s="77"/>
      <c r="AT138" s="23" t="s">
        <v>230</v>
      </c>
      <c r="AU138" s="23" t="s">
        <v>81</v>
      </c>
    </row>
    <row r="139" spans="2:65" s="12" customFormat="1">
      <c r="B139" s="216"/>
      <c r="C139" s="217"/>
      <c r="D139" s="229" t="s">
        <v>149</v>
      </c>
      <c r="E139" s="217"/>
      <c r="F139" s="240" t="s">
        <v>232</v>
      </c>
      <c r="G139" s="217"/>
      <c r="H139" s="241">
        <v>8.1479999999999997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149</v>
      </c>
      <c r="AU139" s="226" t="s">
        <v>81</v>
      </c>
      <c r="AV139" s="12" t="s">
        <v>81</v>
      </c>
      <c r="AW139" s="12" t="s">
        <v>6</v>
      </c>
      <c r="AX139" s="12" t="s">
        <v>79</v>
      </c>
      <c r="AY139" s="226" t="s">
        <v>139</v>
      </c>
    </row>
    <row r="140" spans="2:65" s="1" customFormat="1" ht="22.5" customHeight="1">
      <c r="B140" s="40"/>
      <c r="C140" s="192" t="s">
        <v>233</v>
      </c>
      <c r="D140" s="192" t="s">
        <v>142</v>
      </c>
      <c r="E140" s="193" t="s">
        <v>234</v>
      </c>
      <c r="F140" s="194" t="s">
        <v>235</v>
      </c>
      <c r="G140" s="195" t="s">
        <v>221</v>
      </c>
      <c r="H140" s="196">
        <v>0.58199999999999996</v>
      </c>
      <c r="I140" s="197"/>
      <c r="J140" s="198">
        <f>ROUND(I140*H140,2)</f>
        <v>0</v>
      </c>
      <c r="K140" s="194" t="s">
        <v>146</v>
      </c>
      <c r="L140" s="60"/>
      <c r="M140" s="199" t="s">
        <v>21</v>
      </c>
      <c r="N140" s="200" t="s">
        <v>42</v>
      </c>
      <c r="O140" s="41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AR140" s="23" t="s">
        <v>147</v>
      </c>
      <c r="AT140" s="23" t="s">
        <v>142</v>
      </c>
      <c r="AU140" s="23" t="s">
        <v>81</v>
      </c>
      <c r="AY140" s="23" t="s">
        <v>139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79</v>
      </c>
      <c r="BK140" s="203">
        <f>ROUND(I140*H140,2)</f>
        <v>0</v>
      </c>
      <c r="BL140" s="23" t="s">
        <v>147</v>
      </c>
      <c r="BM140" s="23" t="s">
        <v>236</v>
      </c>
    </row>
    <row r="141" spans="2:65" s="10" customFormat="1" ht="29.85" customHeight="1">
      <c r="B141" s="175"/>
      <c r="C141" s="176"/>
      <c r="D141" s="189" t="s">
        <v>70</v>
      </c>
      <c r="E141" s="190" t="s">
        <v>237</v>
      </c>
      <c r="F141" s="190" t="s">
        <v>238</v>
      </c>
      <c r="G141" s="176"/>
      <c r="H141" s="176"/>
      <c r="I141" s="179"/>
      <c r="J141" s="191">
        <f>BK141</f>
        <v>0</v>
      </c>
      <c r="K141" s="176"/>
      <c r="L141" s="181"/>
      <c r="M141" s="182"/>
      <c r="N141" s="183"/>
      <c r="O141" s="183"/>
      <c r="P141" s="184">
        <f>P142</f>
        <v>0</v>
      </c>
      <c r="Q141" s="183"/>
      <c r="R141" s="184">
        <f>R142</f>
        <v>0</v>
      </c>
      <c r="S141" s="183"/>
      <c r="T141" s="185">
        <f>T142</f>
        <v>0</v>
      </c>
      <c r="AR141" s="186" t="s">
        <v>79</v>
      </c>
      <c r="AT141" s="187" t="s">
        <v>70</v>
      </c>
      <c r="AU141" s="187" t="s">
        <v>79</v>
      </c>
      <c r="AY141" s="186" t="s">
        <v>139</v>
      </c>
      <c r="BK141" s="188">
        <f>BK142</f>
        <v>0</v>
      </c>
    </row>
    <row r="142" spans="2:65" s="1" customFormat="1" ht="44.25" customHeight="1">
      <c r="B142" s="40"/>
      <c r="C142" s="192" t="s">
        <v>239</v>
      </c>
      <c r="D142" s="192" t="s">
        <v>142</v>
      </c>
      <c r="E142" s="193" t="s">
        <v>240</v>
      </c>
      <c r="F142" s="194" t="s">
        <v>241</v>
      </c>
      <c r="G142" s="195" t="s">
        <v>221</v>
      </c>
      <c r="H142" s="196">
        <v>1.268</v>
      </c>
      <c r="I142" s="197"/>
      <c r="J142" s="198">
        <f>ROUND(I142*H142,2)</f>
        <v>0</v>
      </c>
      <c r="K142" s="194" t="s">
        <v>146</v>
      </c>
      <c r="L142" s="60"/>
      <c r="M142" s="199" t="s">
        <v>21</v>
      </c>
      <c r="N142" s="200" t="s">
        <v>42</v>
      </c>
      <c r="O142" s="41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3" t="s">
        <v>147</v>
      </c>
      <c r="AT142" s="23" t="s">
        <v>142</v>
      </c>
      <c r="AU142" s="23" t="s">
        <v>81</v>
      </c>
      <c r="AY142" s="23" t="s">
        <v>139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3" t="s">
        <v>79</v>
      </c>
      <c r="BK142" s="203">
        <f>ROUND(I142*H142,2)</f>
        <v>0</v>
      </c>
      <c r="BL142" s="23" t="s">
        <v>147</v>
      </c>
      <c r="BM142" s="23" t="s">
        <v>242</v>
      </c>
    </row>
    <row r="143" spans="2:65" s="10" customFormat="1" ht="37.35" customHeight="1">
      <c r="B143" s="175"/>
      <c r="C143" s="176"/>
      <c r="D143" s="177" t="s">
        <v>70</v>
      </c>
      <c r="E143" s="178" t="s">
        <v>243</v>
      </c>
      <c r="F143" s="178" t="s">
        <v>244</v>
      </c>
      <c r="G143" s="176"/>
      <c r="H143" s="176"/>
      <c r="I143" s="179"/>
      <c r="J143" s="180">
        <f>BK143</f>
        <v>0</v>
      </c>
      <c r="K143" s="176"/>
      <c r="L143" s="181"/>
      <c r="M143" s="182"/>
      <c r="N143" s="183"/>
      <c r="O143" s="183"/>
      <c r="P143" s="184">
        <f>P144+P146+P148+P150+P152+P156+P183+P192+P214</f>
        <v>0</v>
      </c>
      <c r="Q143" s="183"/>
      <c r="R143" s="184">
        <f>R144+R146+R148+R150+R152+R156+R183+R192+R214</f>
        <v>0.65055574999999999</v>
      </c>
      <c r="S143" s="183"/>
      <c r="T143" s="185">
        <f>T144+T146+T148+T150+T152+T156+T183+T192+T214</f>
        <v>0.19706088999999999</v>
      </c>
      <c r="AR143" s="186" t="s">
        <v>81</v>
      </c>
      <c r="AT143" s="187" t="s">
        <v>70</v>
      </c>
      <c r="AU143" s="187" t="s">
        <v>71</v>
      </c>
      <c r="AY143" s="186" t="s">
        <v>139</v>
      </c>
      <c r="BK143" s="188">
        <f>BK144+BK146+BK148+BK150+BK152+BK156+BK183+BK192+BK214</f>
        <v>0</v>
      </c>
    </row>
    <row r="144" spans="2:65" s="10" customFormat="1" ht="19.899999999999999" customHeight="1">
      <c r="B144" s="175"/>
      <c r="C144" s="176"/>
      <c r="D144" s="189" t="s">
        <v>70</v>
      </c>
      <c r="E144" s="190" t="s">
        <v>245</v>
      </c>
      <c r="F144" s="190" t="s">
        <v>246</v>
      </c>
      <c r="G144" s="176"/>
      <c r="H144" s="176"/>
      <c r="I144" s="179"/>
      <c r="J144" s="191">
        <f>BK144</f>
        <v>0</v>
      </c>
      <c r="K144" s="176"/>
      <c r="L144" s="181"/>
      <c r="M144" s="182"/>
      <c r="N144" s="183"/>
      <c r="O144" s="183"/>
      <c r="P144" s="184">
        <f>P145</f>
        <v>0</v>
      </c>
      <c r="Q144" s="183"/>
      <c r="R144" s="184">
        <f>R145</f>
        <v>0</v>
      </c>
      <c r="S144" s="183"/>
      <c r="T144" s="185">
        <f>T145</f>
        <v>0</v>
      </c>
      <c r="AR144" s="186" t="s">
        <v>81</v>
      </c>
      <c r="AT144" s="187" t="s">
        <v>70</v>
      </c>
      <c r="AU144" s="187" t="s">
        <v>79</v>
      </c>
      <c r="AY144" s="186" t="s">
        <v>139</v>
      </c>
      <c r="BK144" s="188">
        <f>BK145</f>
        <v>0</v>
      </c>
    </row>
    <row r="145" spans="2:65" s="1" customFormat="1" ht="22.5" customHeight="1">
      <c r="B145" s="40"/>
      <c r="C145" s="192" t="s">
        <v>247</v>
      </c>
      <c r="D145" s="192" t="s">
        <v>142</v>
      </c>
      <c r="E145" s="193" t="s">
        <v>248</v>
      </c>
      <c r="F145" s="194" t="s">
        <v>249</v>
      </c>
      <c r="G145" s="195" t="s">
        <v>250</v>
      </c>
      <c r="H145" s="196">
        <v>1</v>
      </c>
      <c r="I145" s="197"/>
      <c r="J145" s="198">
        <f>ROUND(I145*H145,2)</f>
        <v>0</v>
      </c>
      <c r="K145" s="194" t="s">
        <v>21</v>
      </c>
      <c r="L145" s="60"/>
      <c r="M145" s="199" t="s">
        <v>21</v>
      </c>
      <c r="N145" s="200" t="s">
        <v>42</v>
      </c>
      <c r="O145" s="41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23" t="s">
        <v>233</v>
      </c>
      <c r="AT145" s="23" t="s">
        <v>142</v>
      </c>
      <c r="AU145" s="23" t="s">
        <v>81</v>
      </c>
      <c r="AY145" s="23" t="s">
        <v>139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3" t="s">
        <v>79</v>
      </c>
      <c r="BK145" s="203">
        <f>ROUND(I145*H145,2)</f>
        <v>0</v>
      </c>
      <c r="BL145" s="23" t="s">
        <v>233</v>
      </c>
      <c r="BM145" s="23" t="s">
        <v>251</v>
      </c>
    </row>
    <row r="146" spans="2:65" s="10" customFormat="1" ht="29.85" customHeight="1">
      <c r="B146" s="175"/>
      <c r="C146" s="176"/>
      <c r="D146" s="189" t="s">
        <v>70</v>
      </c>
      <c r="E146" s="190" t="s">
        <v>252</v>
      </c>
      <c r="F146" s="190" t="s">
        <v>253</v>
      </c>
      <c r="G146" s="176"/>
      <c r="H146" s="176"/>
      <c r="I146" s="179"/>
      <c r="J146" s="191">
        <f>BK146</f>
        <v>0</v>
      </c>
      <c r="K146" s="176"/>
      <c r="L146" s="181"/>
      <c r="M146" s="182"/>
      <c r="N146" s="183"/>
      <c r="O146" s="183"/>
      <c r="P146" s="184">
        <f>P147</f>
        <v>0</v>
      </c>
      <c r="Q146" s="183"/>
      <c r="R146" s="184">
        <f>R147</f>
        <v>0</v>
      </c>
      <c r="S146" s="183"/>
      <c r="T146" s="185">
        <f>T147</f>
        <v>0</v>
      </c>
      <c r="AR146" s="186" t="s">
        <v>81</v>
      </c>
      <c r="AT146" s="187" t="s">
        <v>70</v>
      </c>
      <c r="AU146" s="187" t="s">
        <v>79</v>
      </c>
      <c r="AY146" s="186" t="s">
        <v>139</v>
      </c>
      <c r="BK146" s="188">
        <f>BK147</f>
        <v>0</v>
      </c>
    </row>
    <row r="147" spans="2:65" s="1" customFormat="1" ht="31.5" customHeight="1">
      <c r="B147" s="40"/>
      <c r="C147" s="192" t="s">
        <v>254</v>
      </c>
      <c r="D147" s="192" t="s">
        <v>142</v>
      </c>
      <c r="E147" s="193" t="s">
        <v>255</v>
      </c>
      <c r="F147" s="194" t="s">
        <v>256</v>
      </c>
      <c r="G147" s="195" t="s">
        <v>250</v>
      </c>
      <c r="H147" s="196">
        <v>1</v>
      </c>
      <c r="I147" s="197"/>
      <c r="J147" s="198">
        <f>ROUND(I147*H147,2)</f>
        <v>0</v>
      </c>
      <c r="K147" s="194" t="s">
        <v>21</v>
      </c>
      <c r="L147" s="60"/>
      <c r="M147" s="199" t="s">
        <v>21</v>
      </c>
      <c r="N147" s="200" t="s">
        <v>42</v>
      </c>
      <c r="O147" s="41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3" t="s">
        <v>233</v>
      </c>
      <c r="AT147" s="23" t="s">
        <v>142</v>
      </c>
      <c r="AU147" s="23" t="s">
        <v>81</v>
      </c>
      <c r="AY147" s="23" t="s">
        <v>139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3" t="s">
        <v>79</v>
      </c>
      <c r="BK147" s="203">
        <f>ROUND(I147*H147,2)</f>
        <v>0</v>
      </c>
      <c r="BL147" s="23" t="s">
        <v>233</v>
      </c>
      <c r="BM147" s="23" t="s">
        <v>257</v>
      </c>
    </row>
    <row r="148" spans="2:65" s="10" customFormat="1" ht="29.85" customHeight="1">
      <c r="B148" s="175"/>
      <c r="C148" s="176"/>
      <c r="D148" s="189" t="s">
        <v>70</v>
      </c>
      <c r="E148" s="190" t="s">
        <v>258</v>
      </c>
      <c r="F148" s="190" t="s">
        <v>259</v>
      </c>
      <c r="G148" s="176"/>
      <c r="H148" s="176"/>
      <c r="I148" s="179"/>
      <c r="J148" s="191">
        <f>BK148</f>
        <v>0</v>
      </c>
      <c r="K148" s="176"/>
      <c r="L148" s="181"/>
      <c r="M148" s="182"/>
      <c r="N148" s="183"/>
      <c r="O148" s="183"/>
      <c r="P148" s="184">
        <f>P149</f>
        <v>0</v>
      </c>
      <c r="Q148" s="183"/>
      <c r="R148" s="184">
        <f>R149</f>
        <v>0</v>
      </c>
      <c r="S148" s="183"/>
      <c r="T148" s="185">
        <f>T149</f>
        <v>0</v>
      </c>
      <c r="AR148" s="186" t="s">
        <v>81</v>
      </c>
      <c r="AT148" s="187" t="s">
        <v>70</v>
      </c>
      <c r="AU148" s="187" t="s">
        <v>79</v>
      </c>
      <c r="AY148" s="186" t="s">
        <v>139</v>
      </c>
      <c r="BK148" s="188">
        <f>BK149</f>
        <v>0</v>
      </c>
    </row>
    <row r="149" spans="2:65" s="1" customFormat="1" ht="22.5" customHeight="1">
      <c r="B149" s="40"/>
      <c r="C149" s="192" t="s">
        <v>260</v>
      </c>
      <c r="D149" s="192" t="s">
        <v>142</v>
      </c>
      <c r="E149" s="193" t="s">
        <v>261</v>
      </c>
      <c r="F149" s="194" t="s">
        <v>262</v>
      </c>
      <c r="G149" s="195" t="s">
        <v>250</v>
      </c>
      <c r="H149" s="196">
        <v>1</v>
      </c>
      <c r="I149" s="197"/>
      <c r="J149" s="198">
        <f>ROUND(I149*H149,2)</f>
        <v>0</v>
      </c>
      <c r="K149" s="194" t="s">
        <v>21</v>
      </c>
      <c r="L149" s="60"/>
      <c r="M149" s="199" t="s">
        <v>21</v>
      </c>
      <c r="N149" s="200" t="s">
        <v>42</v>
      </c>
      <c r="O149" s="41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3" t="s">
        <v>233</v>
      </c>
      <c r="AT149" s="23" t="s">
        <v>142</v>
      </c>
      <c r="AU149" s="23" t="s">
        <v>81</v>
      </c>
      <c r="AY149" s="23" t="s">
        <v>139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79</v>
      </c>
      <c r="BK149" s="203">
        <f>ROUND(I149*H149,2)</f>
        <v>0</v>
      </c>
      <c r="BL149" s="23" t="s">
        <v>233</v>
      </c>
      <c r="BM149" s="23" t="s">
        <v>263</v>
      </c>
    </row>
    <row r="150" spans="2:65" s="10" customFormat="1" ht="29.85" customHeight="1">
      <c r="B150" s="175"/>
      <c r="C150" s="176"/>
      <c r="D150" s="189" t="s">
        <v>70</v>
      </c>
      <c r="E150" s="190" t="s">
        <v>264</v>
      </c>
      <c r="F150" s="190" t="s">
        <v>265</v>
      </c>
      <c r="G150" s="176"/>
      <c r="H150" s="176"/>
      <c r="I150" s="179"/>
      <c r="J150" s="191">
        <f>BK150</f>
        <v>0</v>
      </c>
      <c r="K150" s="176"/>
      <c r="L150" s="181"/>
      <c r="M150" s="182"/>
      <c r="N150" s="183"/>
      <c r="O150" s="183"/>
      <c r="P150" s="184">
        <f>P151</f>
        <v>0</v>
      </c>
      <c r="Q150" s="183"/>
      <c r="R150" s="184">
        <f>R151</f>
        <v>0</v>
      </c>
      <c r="S150" s="183"/>
      <c r="T150" s="185">
        <f>T151</f>
        <v>0</v>
      </c>
      <c r="AR150" s="186" t="s">
        <v>81</v>
      </c>
      <c r="AT150" s="187" t="s">
        <v>70</v>
      </c>
      <c r="AU150" s="187" t="s">
        <v>79</v>
      </c>
      <c r="AY150" s="186" t="s">
        <v>139</v>
      </c>
      <c r="BK150" s="188">
        <f>BK151</f>
        <v>0</v>
      </c>
    </row>
    <row r="151" spans="2:65" s="1" customFormat="1" ht="22.5" customHeight="1">
      <c r="B151" s="40"/>
      <c r="C151" s="192" t="s">
        <v>9</v>
      </c>
      <c r="D151" s="192" t="s">
        <v>142</v>
      </c>
      <c r="E151" s="193" t="s">
        <v>266</v>
      </c>
      <c r="F151" s="194" t="s">
        <v>267</v>
      </c>
      <c r="G151" s="195" t="s">
        <v>250</v>
      </c>
      <c r="H151" s="196">
        <v>1</v>
      </c>
      <c r="I151" s="197"/>
      <c r="J151" s="198">
        <f>ROUND(I151*H151,2)</f>
        <v>0</v>
      </c>
      <c r="K151" s="194" t="s">
        <v>21</v>
      </c>
      <c r="L151" s="60"/>
      <c r="M151" s="199" t="s">
        <v>21</v>
      </c>
      <c r="N151" s="200" t="s">
        <v>42</v>
      </c>
      <c r="O151" s="41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23" t="s">
        <v>233</v>
      </c>
      <c r="AT151" s="23" t="s">
        <v>142</v>
      </c>
      <c r="AU151" s="23" t="s">
        <v>81</v>
      </c>
      <c r="AY151" s="23" t="s">
        <v>139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3" t="s">
        <v>79</v>
      </c>
      <c r="BK151" s="203">
        <f>ROUND(I151*H151,2)</f>
        <v>0</v>
      </c>
      <c r="BL151" s="23" t="s">
        <v>233</v>
      </c>
      <c r="BM151" s="23" t="s">
        <v>268</v>
      </c>
    </row>
    <row r="152" spans="2:65" s="10" customFormat="1" ht="29.85" customHeight="1">
      <c r="B152" s="175"/>
      <c r="C152" s="176"/>
      <c r="D152" s="189" t="s">
        <v>70</v>
      </c>
      <c r="E152" s="190" t="s">
        <v>269</v>
      </c>
      <c r="F152" s="190" t="s">
        <v>270</v>
      </c>
      <c r="G152" s="176"/>
      <c r="H152" s="176"/>
      <c r="I152" s="179"/>
      <c r="J152" s="191">
        <f>BK152</f>
        <v>0</v>
      </c>
      <c r="K152" s="176"/>
      <c r="L152" s="181"/>
      <c r="M152" s="182"/>
      <c r="N152" s="183"/>
      <c r="O152" s="183"/>
      <c r="P152" s="184">
        <f>SUM(P153:P155)</f>
        <v>0</v>
      </c>
      <c r="Q152" s="183"/>
      <c r="R152" s="184">
        <f>SUM(R153:R155)</f>
        <v>0</v>
      </c>
      <c r="S152" s="183"/>
      <c r="T152" s="185">
        <f>SUM(T153:T155)</f>
        <v>3.5999999999999999E-3</v>
      </c>
      <c r="AR152" s="186" t="s">
        <v>81</v>
      </c>
      <c r="AT152" s="187" t="s">
        <v>70</v>
      </c>
      <c r="AU152" s="187" t="s">
        <v>79</v>
      </c>
      <c r="AY152" s="186" t="s">
        <v>139</v>
      </c>
      <c r="BK152" s="188">
        <f>SUM(BK153:BK155)</f>
        <v>0</v>
      </c>
    </row>
    <row r="153" spans="2:65" s="1" customFormat="1" ht="22.5" customHeight="1">
      <c r="B153" s="40"/>
      <c r="C153" s="192" t="s">
        <v>271</v>
      </c>
      <c r="D153" s="192" t="s">
        <v>142</v>
      </c>
      <c r="E153" s="193" t="s">
        <v>272</v>
      </c>
      <c r="F153" s="194" t="s">
        <v>273</v>
      </c>
      <c r="G153" s="195" t="s">
        <v>156</v>
      </c>
      <c r="H153" s="196">
        <v>2</v>
      </c>
      <c r="I153" s="197"/>
      <c r="J153" s="198">
        <f>ROUND(I153*H153,2)</f>
        <v>0</v>
      </c>
      <c r="K153" s="194" t="s">
        <v>146</v>
      </c>
      <c r="L153" s="60"/>
      <c r="M153" s="199" t="s">
        <v>21</v>
      </c>
      <c r="N153" s="200" t="s">
        <v>42</v>
      </c>
      <c r="O153" s="41"/>
      <c r="P153" s="201">
        <f>O153*H153</f>
        <v>0</v>
      </c>
      <c r="Q153" s="201">
        <v>0</v>
      </c>
      <c r="R153" s="201">
        <f>Q153*H153</f>
        <v>0</v>
      </c>
      <c r="S153" s="201">
        <v>1.8E-3</v>
      </c>
      <c r="T153" s="202">
        <f>S153*H153</f>
        <v>3.5999999999999999E-3</v>
      </c>
      <c r="AR153" s="23" t="s">
        <v>233</v>
      </c>
      <c r="AT153" s="23" t="s">
        <v>142</v>
      </c>
      <c r="AU153" s="23" t="s">
        <v>81</v>
      </c>
      <c r="AY153" s="23" t="s">
        <v>139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3" t="s">
        <v>79</v>
      </c>
      <c r="BK153" s="203">
        <f>ROUND(I153*H153,2)</f>
        <v>0</v>
      </c>
      <c r="BL153" s="23" t="s">
        <v>233</v>
      </c>
      <c r="BM153" s="23" t="s">
        <v>274</v>
      </c>
    </row>
    <row r="154" spans="2:65" s="11" customFormat="1">
      <c r="B154" s="204"/>
      <c r="C154" s="205"/>
      <c r="D154" s="206" t="s">
        <v>149</v>
      </c>
      <c r="E154" s="207" t="s">
        <v>21</v>
      </c>
      <c r="F154" s="208" t="s">
        <v>205</v>
      </c>
      <c r="G154" s="205"/>
      <c r="H154" s="209" t="s">
        <v>21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149</v>
      </c>
      <c r="AU154" s="215" t="s">
        <v>81</v>
      </c>
      <c r="AV154" s="11" t="s">
        <v>79</v>
      </c>
      <c r="AW154" s="11" t="s">
        <v>34</v>
      </c>
      <c r="AX154" s="11" t="s">
        <v>71</v>
      </c>
      <c r="AY154" s="215" t="s">
        <v>139</v>
      </c>
    </row>
    <row r="155" spans="2:65" s="12" customFormat="1">
      <c r="B155" s="216"/>
      <c r="C155" s="217"/>
      <c r="D155" s="206" t="s">
        <v>149</v>
      </c>
      <c r="E155" s="218" t="s">
        <v>21</v>
      </c>
      <c r="F155" s="219" t="s">
        <v>275</v>
      </c>
      <c r="G155" s="217"/>
      <c r="H155" s="220">
        <v>2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149</v>
      </c>
      <c r="AU155" s="226" t="s">
        <v>81</v>
      </c>
      <c r="AV155" s="12" t="s">
        <v>81</v>
      </c>
      <c r="AW155" s="12" t="s">
        <v>34</v>
      </c>
      <c r="AX155" s="12" t="s">
        <v>79</v>
      </c>
      <c r="AY155" s="226" t="s">
        <v>139</v>
      </c>
    </row>
    <row r="156" spans="2:65" s="10" customFormat="1" ht="29.85" customHeight="1">
      <c r="B156" s="175"/>
      <c r="C156" s="176"/>
      <c r="D156" s="189" t="s">
        <v>70</v>
      </c>
      <c r="E156" s="190" t="s">
        <v>276</v>
      </c>
      <c r="F156" s="190" t="s">
        <v>277</v>
      </c>
      <c r="G156" s="176"/>
      <c r="H156" s="176"/>
      <c r="I156" s="179"/>
      <c r="J156" s="191">
        <f>BK156</f>
        <v>0</v>
      </c>
      <c r="K156" s="176"/>
      <c r="L156" s="181"/>
      <c r="M156" s="182"/>
      <c r="N156" s="183"/>
      <c r="O156" s="183"/>
      <c r="P156" s="184">
        <f>SUM(P157:P182)</f>
        <v>0</v>
      </c>
      <c r="Q156" s="183"/>
      <c r="R156" s="184">
        <f>SUM(R157:R182)</f>
        <v>0.45698795999999997</v>
      </c>
      <c r="S156" s="183"/>
      <c r="T156" s="185">
        <f>SUM(T157:T182)</f>
        <v>0.15423999999999999</v>
      </c>
      <c r="AR156" s="186" t="s">
        <v>81</v>
      </c>
      <c r="AT156" s="187" t="s">
        <v>70</v>
      </c>
      <c r="AU156" s="187" t="s">
        <v>79</v>
      </c>
      <c r="AY156" s="186" t="s">
        <v>139</v>
      </c>
      <c r="BK156" s="188">
        <f>SUM(BK157:BK182)</f>
        <v>0</v>
      </c>
    </row>
    <row r="157" spans="2:65" s="1" customFormat="1" ht="22.5" customHeight="1">
      <c r="B157" s="40"/>
      <c r="C157" s="192" t="s">
        <v>278</v>
      </c>
      <c r="D157" s="192" t="s">
        <v>142</v>
      </c>
      <c r="E157" s="193" t="s">
        <v>279</v>
      </c>
      <c r="F157" s="194" t="s">
        <v>280</v>
      </c>
      <c r="G157" s="195" t="s">
        <v>145</v>
      </c>
      <c r="H157" s="196">
        <v>43.1</v>
      </c>
      <c r="I157" s="197"/>
      <c r="J157" s="198">
        <f>ROUND(I157*H157,2)</f>
        <v>0</v>
      </c>
      <c r="K157" s="194" t="s">
        <v>146</v>
      </c>
      <c r="L157" s="60"/>
      <c r="M157" s="199" t="s">
        <v>21</v>
      </c>
      <c r="N157" s="200" t="s">
        <v>42</v>
      </c>
      <c r="O157" s="41"/>
      <c r="P157" s="201">
        <f>O157*H157</f>
        <v>0</v>
      </c>
      <c r="Q157" s="201">
        <v>0</v>
      </c>
      <c r="R157" s="201">
        <f>Q157*H157</f>
        <v>0</v>
      </c>
      <c r="S157" s="201">
        <v>3.0000000000000001E-3</v>
      </c>
      <c r="T157" s="202">
        <f>S157*H157</f>
        <v>0.1293</v>
      </c>
      <c r="AR157" s="23" t="s">
        <v>233</v>
      </c>
      <c r="AT157" s="23" t="s">
        <v>142</v>
      </c>
      <c r="AU157" s="23" t="s">
        <v>81</v>
      </c>
      <c r="AY157" s="23" t="s">
        <v>139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79</v>
      </c>
      <c r="BK157" s="203">
        <f>ROUND(I157*H157,2)</f>
        <v>0</v>
      </c>
      <c r="BL157" s="23" t="s">
        <v>233</v>
      </c>
      <c r="BM157" s="23" t="s">
        <v>281</v>
      </c>
    </row>
    <row r="158" spans="2:65" s="1" customFormat="1" ht="22.5" customHeight="1">
      <c r="B158" s="40"/>
      <c r="C158" s="192" t="s">
        <v>282</v>
      </c>
      <c r="D158" s="192" t="s">
        <v>142</v>
      </c>
      <c r="E158" s="193" t="s">
        <v>283</v>
      </c>
      <c r="F158" s="194" t="s">
        <v>284</v>
      </c>
      <c r="G158" s="195" t="s">
        <v>285</v>
      </c>
      <c r="H158" s="196">
        <v>24.94</v>
      </c>
      <c r="I158" s="197"/>
      <c r="J158" s="198">
        <f>ROUND(I158*H158,2)</f>
        <v>0</v>
      </c>
      <c r="K158" s="194" t="s">
        <v>146</v>
      </c>
      <c r="L158" s="60"/>
      <c r="M158" s="199" t="s">
        <v>21</v>
      </c>
      <c r="N158" s="200" t="s">
        <v>42</v>
      </c>
      <c r="O158" s="41"/>
      <c r="P158" s="201">
        <f>O158*H158</f>
        <v>0</v>
      </c>
      <c r="Q158" s="201">
        <v>0</v>
      </c>
      <c r="R158" s="201">
        <f>Q158*H158</f>
        <v>0</v>
      </c>
      <c r="S158" s="201">
        <v>1E-3</v>
      </c>
      <c r="T158" s="202">
        <f>S158*H158</f>
        <v>2.494E-2</v>
      </c>
      <c r="AR158" s="23" t="s">
        <v>233</v>
      </c>
      <c r="AT158" s="23" t="s">
        <v>142</v>
      </c>
      <c r="AU158" s="23" t="s">
        <v>81</v>
      </c>
      <c r="AY158" s="23" t="s">
        <v>139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3" t="s">
        <v>79</v>
      </c>
      <c r="BK158" s="203">
        <f>ROUND(I158*H158,2)</f>
        <v>0</v>
      </c>
      <c r="BL158" s="23" t="s">
        <v>233</v>
      </c>
      <c r="BM158" s="23" t="s">
        <v>286</v>
      </c>
    </row>
    <row r="159" spans="2:65" s="11" customFormat="1">
      <c r="B159" s="204"/>
      <c r="C159" s="205"/>
      <c r="D159" s="206" t="s">
        <v>149</v>
      </c>
      <c r="E159" s="207" t="s">
        <v>21</v>
      </c>
      <c r="F159" s="208" t="s">
        <v>205</v>
      </c>
      <c r="G159" s="205"/>
      <c r="H159" s="209" t="s">
        <v>21</v>
      </c>
      <c r="I159" s="210"/>
      <c r="J159" s="205"/>
      <c r="K159" s="205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149</v>
      </c>
      <c r="AU159" s="215" t="s">
        <v>81</v>
      </c>
      <c r="AV159" s="11" t="s">
        <v>79</v>
      </c>
      <c r="AW159" s="11" t="s">
        <v>34</v>
      </c>
      <c r="AX159" s="11" t="s">
        <v>71</v>
      </c>
      <c r="AY159" s="215" t="s">
        <v>139</v>
      </c>
    </row>
    <row r="160" spans="2:65" s="12" customFormat="1">
      <c r="B160" s="216"/>
      <c r="C160" s="217"/>
      <c r="D160" s="229" t="s">
        <v>149</v>
      </c>
      <c r="E160" s="239" t="s">
        <v>21</v>
      </c>
      <c r="F160" s="240" t="s">
        <v>287</v>
      </c>
      <c r="G160" s="217"/>
      <c r="H160" s="241">
        <v>24.94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149</v>
      </c>
      <c r="AU160" s="226" t="s">
        <v>81</v>
      </c>
      <c r="AV160" s="12" t="s">
        <v>81</v>
      </c>
      <c r="AW160" s="12" t="s">
        <v>34</v>
      </c>
      <c r="AX160" s="12" t="s">
        <v>79</v>
      </c>
      <c r="AY160" s="226" t="s">
        <v>139</v>
      </c>
    </row>
    <row r="161" spans="2:65" s="1" customFormat="1" ht="31.5" customHeight="1">
      <c r="B161" s="40"/>
      <c r="C161" s="192" t="s">
        <v>288</v>
      </c>
      <c r="D161" s="192" t="s">
        <v>142</v>
      </c>
      <c r="E161" s="193" t="s">
        <v>289</v>
      </c>
      <c r="F161" s="194" t="s">
        <v>290</v>
      </c>
      <c r="G161" s="195" t="s">
        <v>145</v>
      </c>
      <c r="H161" s="196">
        <v>43.1</v>
      </c>
      <c r="I161" s="197"/>
      <c r="J161" s="198">
        <f t="shared" ref="J161:J166" si="0">ROUND(I161*H161,2)</f>
        <v>0</v>
      </c>
      <c r="K161" s="194" t="s">
        <v>146</v>
      </c>
      <c r="L161" s="60"/>
      <c r="M161" s="199" t="s">
        <v>21</v>
      </c>
      <c r="N161" s="200" t="s">
        <v>42</v>
      </c>
      <c r="O161" s="41"/>
      <c r="P161" s="201">
        <f t="shared" ref="P161:P166" si="1">O161*H161</f>
        <v>0</v>
      </c>
      <c r="Q161" s="201">
        <v>0</v>
      </c>
      <c r="R161" s="201">
        <f t="shared" ref="R161:R166" si="2">Q161*H161</f>
        <v>0</v>
      </c>
      <c r="S161" s="201">
        <v>0</v>
      </c>
      <c r="T161" s="202">
        <f t="shared" ref="T161:T166" si="3">S161*H161</f>
        <v>0</v>
      </c>
      <c r="AR161" s="23" t="s">
        <v>233</v>
      </c>
      <c r="AT161" s="23" t="s">
        <v>142</v>
      </c>
      <c r="AU161" s="23" t="s">
        <v>81</v>
      </c>
      <c r="AY161" s="23" t="s">
        <v>139</v>
      </c>
      <c r="BE161" s="203">
        <f t="shared" ref="BE161:BE166" si="4">IF(N161="základní",J161,0)</f>
        <v>0</v>
      </c>
      <c r="BF161" s="203">
        <f t="shared" ref="BF161:BF166" si="5">IF(N161="snížená",J161,0)</f>
        <v>0</v>
      </c>
      <c r="BG161" s="203">
        <f t="shared" ref="BG161:BG166" si="6">IF(N161="zákl. přenesená",J161,0)</f>
        <v>0</v>
      </c>
      <c r="BH161" s="203">
        <f t="shared" ref="BH161:BH166" si="7">IF(N161="sníž. přenesená",J161,0)</f>
        <v>0</v>
      </c>
      <c r="BI161" s="203">
        <f t="shared" ref="BI161:BI166" si="8">IF(N161="nulová",J161,0)</f>
        <v>0</v>
      </c>
      <c r="BJ161" s="23" t="s">
        <v>79</v>
      </c>
      <c r="BK161" s="203">
        <f t="shared" ref="BK161:BK166" si="9">ROUND(I161*H161,2)</f>
        <v>0</v>
      </c>
      <c r="BL161" s="23" t="s">
        <v>233</v>
      </c>
      <c r="BM161" s="23" t="s">
        <v>291</v>
      </c>
    </row>
    <row r="162" spans="2:65" s="1" customFormat="1" ht="22.5" customHeight="1">
      <c r="B162" s="40"/>
      <c r="C162" s="192" t="s">
        <v>292</v>
      </c>
      <c r="D162" s="192" t="s">
        <v>142</v>
      </c>
      <c r="E162" s="193" t="s">
        <v>293</v>
      </c>
      <c r="F162" s="194" t="s">
        <v>294</v>
      </c>
      <c r="G162" s="195" t="s">
        <v>145</v>
      </c>
      <c r="H162" s="196">
        <v>43.1</v>
      </c>
      <c r="I162" s="197"/>
      <c r="J162" s="198">
        <f t="shared" si="0"/>
        <v>0</v>
      </c>
      <c r="K162" s="194" t="s">
        <v>146</v>
      </c>
      <c r="L162" s="60"/>
      <c r="M162" s="199" t="s">
        <v>21</v>
      </c>
      <c r="N162" s="200" t="s">
        <v>42</v>
      </c>
      <c r="O162" s="41"/>
      <c r="P162" s="201">
        <f t="shared" si="1"/>
        <v>0</v>
      </c>
      <c r="Q162" s="201">
        <v>0</v>
      </c>
      <c r="R162" s="201">
        <f t="shared" si="2"/>
        <v>0</v>
      </c>
      <c r="S162" s="201">
        <v>0</v>
      </c>
      <c r="T162" s="202">
        <f t="shared" si="3"/>
        <v>0</v>
      </c>
      <c r="AR162" s="23" t="s">
        <v>233</v>
      </c>
      <c r="AT162" s="23" t="s">
        <v>142</v>
      </c>
      <c r="AU162" s="23" t="s">
        <v>81</v>
      </c>
      <c r="AY162" s="23" t="s">
        <v>139</v>
      </c>
      <c r="BE162" s="203">
        <f t="shared" si="4"/>
        <v>0</v>
      </c>
      <c r="BF162" s="203">
        <f t="shared" si="5"/>
        <v>0</v>
      </c>
      <c r="BG162" s="203">
        <f t="shared" si="6"/>
        <v>0</v>
      </c>
      <c r="BH162" s="203">
        <f t="shared" si="7"/>
        <v>0</v>
      </c>
      <c r="BI162" s="203">
        <f t="shared" si="8"/>
        <v>0</v>
      </c>
      <c r="BJ162" s="23" t="s">
        <v>79</v>
      </c>
      <c r="BK162" s="203">
        <f t="shared" si="9"/>
        <v>0</v>
      </c>
      <c r="BL162" s="23" t="s">
        <v>233</v>
      </c>
      <c r="BM162" s="23" t="s">
        <v>295</v>
      </c>
    </row>
    <row r="163" spans="2:65" s="1" customFormat="1" ht="31.5" customHeight="1">
      <c r="B163" s="40"/>
      <c r="C163" s="192" t="s">
        <v>296</v>
      </c>
      <c r="D163" s="192" t="s">
        <v>142</v>
      </c>
      <c r="E163" s="193" t="s">
        <v>297</v>
      </c>
      <c r="F163" s="194" t="s">
        <v>298</v>
      </c>
      <c r="G163" s="195" t="s">
        <v>145</v>
      </c>
      <c r="H163" s="196">
        <v>43.1</v>
      </c>
      <c r="I163" s="197"/>
      <c r="J163" s="198">
        <f t="shared" si="0"/>
        <v>0</v>
      </c>
      <c r="K163" s="194" t="s">
        <v>146</v>
      </c>
      <c r="L163" s="60"/>
      <c r="M163" s="199" t="s">
        <v>21</v>
      </c>
      <c r="N163" s="200" t="s">
        <v>42</v>
      </c>
      <c r="O163" s="41"/>
      <c r="P163" s="201">
        <f t="shared" si="1"/>
        <v>0</v>
      </c>
      <c r="Q163" s="201">
        <v>6.9999999999999994E-5</v>
      </c>
      <c r="R163" s="201">
        <f t="shared" si="2"/>
        <v>3.0169999999999997E-3</v>
      </c>
      <c r="S163" s="201">
        <v>0</v>
      </c>
      <c r="T163" s="202">
        <f t="shared" si="3"/>
        <v>0</v>
      </c>
      <c r="AR163" s="23" t="s">
        <v>233</v>
      </c>
      <c r="AT163" s="23" t="s">
        <v>142</v>
      </c>
      <c r="AU163" s="23" t="s">
        <v>81</v>
      </c>
      <c r="AY163" s="23" t="s">
        <v>139</v>
      </c>
      <c r="BE163" s="203">
        <f t="shared" si="4"/>
        <v>0</v>
      </c>
      <c r="BF163" s="203">
        <f t="shared" si="5"/>
        <v>0</v>
      </c>
      <c r="BG163" s="203">
        <f t="shared" si="6"/>
        <v>0</v>
      </c>
      <c r="BH163" s="203">
        <f t="shared" si="7"/>
        <v>0</v>
      </c>
      <c r="BI163" s="203">
        <f t="shared" si="8"/>
        <v>0</v>
      </c>
      <c r="BJ163" s="23" t="s">
        <v>79</v>
      </c>
      <c r="BK163" s="203">
        <f t="shared" si="9"/>
        <v>0</v>
      </c>
      <c r="BL163" s="23" t="s">
        <v>233</v>
      </c>
      <c r="BM163" s="23" t="s">
        <v>299</v>
      </c>
    </row>
    <row r="164" spans="2:65" s="1" customFormat="1" ht="31.5" customHeight="1">
      <c r="B164" s="40"/>
      <c r="C164" s="192" t="s">
        <v>300</v>
      </c>
      <c r="D164" s="192" t="s">
        <v>142</v>
      </c>
      <c r="E164" s="193" t="s">
        <v>301</v>
      </c>
      <c r="F164" s="194" t="s">
        <v>302</v>
      </c>
      <c r="G164" s="195" t="s">
        <v>145</v>
      </c>
      <c r="H164" s="196">
        <v>43.1</v>
      </c>
      <c r="I164" s="197"/>
      <c r="J164" s="198">
        <f t="shared" si="0"/>
        <v>0</v>
      </c>
      <c r="K164" s="194" t="s">
        <v>146</v>
      </c>
      <c r="L164" s="60"/>
      <c r="M164" s="199" t="s">
        <v>21</v>
      </c>
      <c r="N164" s="200" t="s">
        <v>42</v>
      </c>
      <c r="O164" s="41"/>
      <c r="P164" s="201">
        <f t="shared" si="1"/>
        <v>0</v>
      </c>
      <c r="Q164" s="201">
        <v>7.4999999999999997E-3</v>
      </c>
      <c r="R164" s="201">
        <f t="shared" si="2"/>
        <v>0.32324999999999998</v>
      </c>
      <c r="S164" s="201">
        <v>0</v>
      </c>
      <c r="T164" s="202">
        <f t="shared" si="3"/>
        <v>0</v>
      </c>
      <c r="AR164" s="23" t="s">
        <v>233</v>
      </c>
      <c r="AT164" s="23" t="s">
        <v>142</v>
      </c>
      <c r="AU164" s="23" t="s">
        <v>81</v>
      </c>
      <c r="AY164" s="23" t="s">
        <v>139</v>
      </c>
      <c r="BE164" s="203">
        <f t="shared" si="4"/>
        <v>0</v>
      </c>
      <c r="BF164" s="203">
        <f t="shared" si="5"/>
        <v>0</v>
      </c>
      <c r="BG164" s="203">
        <f t="shared" si="6"/>
        <v>0</v>
      </c>
      <c r="BH164" s="203">
        <f t="shared" si="7"/>
        <v>0</v>
      </c>
      <c r="BI164" s="203">
        <f t="shared" si="8"/>
        <v>0</v>
      </c>
      <c r="BJ164" s="23" t="s">
        <v>79</v>
      </c>
      <c r="BK164" s="203">
        <f t="shared" si="9"/>
        <v>0</v>
      </c>
      <c r="BL164" s="23" t="s">
        <v>233</v>
      </c>
      <c r="BM164" s="23" t="s">
        <v>303</v>
      </c>
    </row>
    <row r="165" spans="2:65" s="1" customFormat="1" ht="22.5" customHeight="1">
      <c r="B165" s="40"/>
      <c r="C165" s="192" t="s">
        <v>304</v>
      </c>
      <c r="D165" s="192" t="s">
        <v>142</v>
      </c>
      <c r="E165" s="193" t="s">
        <v>305</v>
      </c>
      <c r="F165" s="194" t="s">
        <v>306</v>
      </c>
      <c r="G165" s="195" t="s">
        <v>145</v>
      </c>
      <c r="H165" s="196">
        <v>43.1</v>
      </c>
      <c r="I165" s="197"/>
      <c r="J165" s="198">
        <f t="shared" si="0"/>
        <v>0</v>
      </c>
      <c r="K165" s="194" t="s">
        <v>146</v>
      </c>
      <c r="L165" s="60"/>
      <c r="M165" s="199" t="s">
        <v>21</v>
      </c>
      <c r="N165" s="200" t="s">
        <v>42</v>
      </c>
      <c r="O165" s="41"/>
      <c r="P165" s="201">
        <f t="shared" si="1"/>
        <v>0</v>
      </c>
      <c r="Q165" s="201">
        <v>2.9999999999999997E-4</v>
      </c>
      <c r="R165" s="201">
        <f t="shared" si="2"/>
        <v>1.2929999999999999E-2</v>
      </c>
      <c r="S165" s="201">
        <v>0</v>
      </c>
      <c r="T165" s="202">
        <f t="shared" si="3"/>
        <v>0</v>
      </c>
      <c r="AR165" s="23" t="s">
        <v>233</v>
      </c>
      <c r="AT165" s="23" t="s">
        <v>142</v>
      </c>
      <c r="AU165" s="23" t="s">
        <v>81</v>
      </c>
      <c r="AY165" s="23" t="s">
        <v>139</v>
      </c>
      <c r="BE165" s="203">
        <f t="shared" si="4"/>
        <v>0</v>
      </c>
      <c r="BF165" s="203">
        <f t="shared" si="5"/>
        <v>0</v>
      </c>
      <c r="BG165" s="203">
        <f t="shared" si="6"/>
        <v>0</v>
      </c>
      <c r="BH165" s="203">
        <f t="shared" si="7"/>
        <v>0</v>
      </c>
      <c r="BI165" s="203">
        <f t="shared" si="8"/>
        <v>0</v>
      </c>
      <c r="BJ165" s="23" t="s">
        <v>79</v>
      </c>
      <c r="BK165" s="203">
        <f t="shared" si="9"/>
        <v>0</v>
      </c>
      <c r="BL165" s="23" t="s">
        <v>233</v>
      </c>
      <c r="BM165" s="23" t="s">
        <v>307</v>
      </c>
    </row>
    <row r="166" spans="2:65" s="1" customFormat="1" ht="31.5" customHeight="1">
      <c r="B166" s="40"/>
      <c r="C166" s="247" t="s">
        <v>308</v>
      </c>
      <c r="D166" s="247" t="s">
        <v>309</v>
      </c>
      <c r="E166" s="248" t="s">
        <v>310</v>
      </c>
      <c r="F166" s="249" t="s">
        <v>311</v>
      </c>
      <c r="G166" s="250" t="s">
        <v>145</v>
      </c>
      <c r="H166" s="251">
        <v>47.41</v>
      </c>
      <c r="I166" s="252"/>
      <c r="J166" s="253">
        <f t="shared" si="0"/>
        <v>0</v>
      </c>
      <c r="K166" s="249" t="s">
        <v>146</v>
      </c>
      <c r="L166" s="254"/>
      <c r="M166" s="255" t="s">
        <v>21</v>
      </c>
      <c r="N166" s="256" t="s">
        <v>42</v>
      </c>
      <c r="O166" s="41"/>
      <c r="P166" s="201">
        <f t="shared" si="1"/>
        <v>0</v>
      </c>
      <c r="Q166" s="201">
        <v>2.3999999999999998E-3</v>
      </c>
      <c r="R166" s="201">
        <f t="shared" si="2"/>
        <v>0.11378399999999998</v>
      </c>
      <c r="S166" s="201">
        <v>0</v>
      </c>
      <c r="T166" s="202">
        <f t="shared" si="3"/>
        <v>0</v>
      </c>
      <c r="AR166" s="23" t="s">
        <v>312</v>
      </c>
      <c r="AT166" s="23" t="s">
        <v>309</v>
      </c>
      <c r="AU166" s="23" t="s">
        <v>81</v>
      </c>
      <c r="AY166" s="23" t="s">
        <v>139</v>
      </c>
      <c r="BE166" s="203">
        <f t="shared" si="4"/>
        <v>0</v>
      </c>
      <c r="BF166" s="203">
        <f t="shared" si="5"/>
        <v>0</v>
      </c>
      <c r="BG166" s="203">
        <f t="shared" si="6"/>
        <v>0</v>
      </c>
      <c r="BH166" s="203">
        <f t="shared" si="7"/>
        <v>0</v>
      </c>
      <c r="BI166" s="203">
        <f t="shared" si="8"/>
        <v>0</v>
      </c>
      <c r="BJ166" s="23" t="s">
        <v>79</v>
      </c>
      <c r="BK166" s="203">
        <f t="shared" si="9"/>
        <v>0</v>
      </c>
      <c r="BL166" s="23" t="s">
        <v>233</v>
      </c>
      <c r="BM166" s="23" t="s">
        <v>313</v>
      </c>
    </row>
    <row r="167" spans="2:65" s="12" customFormat="1">
      <c r="B167" s="216"/>
      <c r="C167" s="217"/>
      <c r="D167" s="229" t="s">
        <v>149</v>
      </c>
      <c r="E167" s="217"/>
      <c r="F167" s="240" t="s">
        <v>314</v>
      </c>
      <c r="G167" s="217"/>
      <c r="H167" s="241">
        <v>47.41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149</v>
      </c>
      <c r="AU167" s="226" t="s">
        <v>81</v>
      </c>
      <c r="AV167" s="12" t="s">
        <v>81</v>
      </c>
      <c r="AW167" s="12" t="s">
        <v>6</v>
      </c>
      <c r="AX167" s="12" t="s">
        <v>79</v>
      </c>
      <c r="AY167" s="226" t="s">
        <v>139</v>
      </c>
    </row>
    <row r="168" spans="2:65" s="1" customFormat="1" ht="22.5" customHeight="1">
      <c r="B168" s="40"/>
      <c r="C168" s="192" t="s">
        <v>315</v>
      </c>
      <c r="D168" s="192" t="s">
        <v>142</v>
      </c>
      <c r="E168" s="193" t="s">
        <v>316</v>
      </c>
      <c r="F168" s="194" t="s">
        <v>317</v>
      </c>
      <c r="G168" s="195" t="s">
        <v>285</v>
      </c>
      <c r="H168" s="196">
        <v>27.88</v>
      </c>
      <c r="I168" s="197"/>
      <c r="J168" s="198">
        <f>ROUND(I168*H168,2)</f>
        <v>0</v>
      </c>
      <c r="K168" s="194" t="s">
        <v>146</v>
      </c>
      <c r="L168" s="60"/>
      <c r="M168" s="199" t="s">
        <v>21</v>
      </c>
      <c r="N168" s="200" t="s">
        <v>42</v>
      </c>
      <c r="O168" s="41"/>
      <c r="P168" s="201">
        <f>O168*H168</f>
        <v>0</v>
      </c>
      <c r="Q168" s="201">
        <v>1.0000000000000001E-5</v>
      </c>
      <c r="R168" s="201">
        <f>Q168*H168</f>
        <v>2.788E-4</v>
      </c>
      <c r="S168" s="201">
        <v>0</v>
      </c>
      <c r="T168" s="202">
        <f>S168*H168</f>
        <v>0</v>
      </c>
      <c r="AR168" s="23" t="s">
        <v>233</v>
      </c>
      <c r="AT168" s="23" t="s">
        <v>142</v>
      </c>
      <c r="AU168" s="23" t="s">
        <v>81</v>
      </c>
      <c r="AY168" s="23" t="s">
        <v>139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3" t="s">
        <v>79</v>
      </c>
      <c r="BK168" s="203">
        <f>ROUND(I168*H168,2)</f>
        <v>0</v>
      </c>
      <c r="BL168" s="23" t="s">
        <v>233</v>
      </c>
      <c r="BM168" s="23" t="s">
        <v>318</v>
      </c>
    </row>
    <row r="169" spans="2:65" s="11" customFormat="1">
      <c r="B169" s="204"/>
      <c r="C169" s="205"/>
      <c r="D169" s="206" t="s">
        <v>149</v>
      </c>
      <c r="E169" s="207" t="s">
        <v>21</v>
      </c>
      <c r="F169" s="208" t="s">
        <v>150</v>
      </c>
      <c r="G169" s="205"/>
      <c r="H169" s="209" t="s">
        <v>21</v>
      </c>
      <c r="I169" s="210"/>
      <c r="J169" s="205"/>
      <c r="K169" s="205"/>
      <c r="L169" s="211"/>
      <c r="M169" s="212"/>
      <c r="N169" s="213"/>
      <c r="O169" s="213"/>
      <c r="P169" s="213"/>
      <c r="Q169" s="213"/>
      <c r="R169" s="213"/>
      <c r="S169" s="213"/>
      <c r="T169" s="214"/>
      <c r="AT169" s="215" t="s">
        <v>149</v>
      </c>
      <c r="AU169" s="215" t="s">
        <v>81</v>
      </c>
      <c r="AV169" s="11" t="s">
        <v>79</v>
      </c>
      <c r="AW169" s="11" t="s">
        <v>34</v>
      </c>
      <c r="AX169" s="11" t="s">
        <v>71</v>
      </c>
      <c r="AY169" s="215" t="s">
        <v>139</v>
      </c>
    </row>
    <row r="170" spans="2:65" s="12" customFormat="1">
      <c r="B170" s="216"/>
      <c r="C170" s="217"/>
      <c r="D170" s="229" t="s">
        <v>149</v>
      </c>
      <c r="E170" s="239" t="s">
        <v>21</v>
      </c>
      <c r="F170" s="240" t="s">
        <v>319</v>
      </c>
      <c r="G170" s="217"/>
      <c r="H170" s="241">
        <v>27.88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149</v>
      </c>
      <c r="AU170" s="226" t="s">
        <v>81</v>
      </c>
      <c r="AV170" s="12" t="s">
        <v>81</v>
      </c>
      <c r="AW170" s="12" t="s">
        <v>34</v>
      </c>
      <c r="AX170" s="12" t="s">
        <v>79</v>
      </c>
      <c r="AY170" s="226" t="s">
        <v>139</v>
      </c>
    </row>
    <row r="171" spans="2:65" s="1" customFormat="1" ht="22.5" customHeight="1">
      <c r="B171" s="40"/>
      <c r="C171" s="247" t="s">
        <v>312</v>
      </c>
      <c r="D171" s="247" t="s">
        <v>309</v>
      </c>
      <c r="E171" s="248" t="s">
        <v>320</v>
      </c>
      <c r="F171" s="249" t="s">
        <v>321</v>
      </c>
      <c r="G171" s="250" t="s">
        <v>285</v>
      </c>
      <c r="H171" s="251">
        <v>28.437999999999999</v>
      </c>
      <c r="I171" s="252"/>
      <c r="J171" s="253">
        <f>ROUND(I171*H171,2)</f>
        <v>0</v>
      </c>
      <c r="K171" s="249" t="s">
        <v>21</v>
      </c>
      <c r="L171" s="254"/>
      <c r="M171" s="255" t="s">
        <v>21</v>
      </c>
      <c r="N171" s="256" t="s">
        <v>42</v>
      </c>
      <c r="O171" s="41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23" t="s">
        <v>312</v>
      </c>
      <c r="AT171" s="23" t="s">
        <v>309</v>
      </c>
      <c r="AU171" s="23" t="s">
        <v>81</v>
      </c>
      <c r="AY171" s="23" t="s">
        <v>139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3" t="s">
        <v>79</v>
      </c>
      <c r="BK171" s="203">
        <f>ROUND(I171*H171,2)</f>
        <v>0</v>
      </c>
      <c r="BL171" s="23" t="s">
        <v>233</v>
      </c>
      <c r="BM171" s="23" t="s">
        <v>322</v>
      </c>
    </row>
    <row r="172" spans="2:65" s="12" customFormat="1">
      <c r="B172" s="216"/>
      <c r="C172" s="217"/>
      <c r="D172" s="229" t="s">
        <v>149</v>
      </c>
      <c r="E172" s="217"/>
      <c r="F172" s="240" t="s">
        <v>323</v>
      </c>
      <c r="G172" s="217"/>
      <c r="H172" s="241">
        <v>28.437999999999999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149</v>
      </c>
      <c r="AU172" s="226" t="s">
        <v>81</v>
      </c>
      <c r="AV172" s="12" t="s">
        <v>81</v>
      </c>
      <c r="AW172" s="12" t="s">
        <v>6</v>
      </c>
      <c r="AX172" s="12" t="s">
        <v>79</v>
      </c>
      <c r="AY172" s="226" t="s">
        <v>139</v>
      </c>
    </row>
    <row r="173" spans="2:65" s="1" customFormat="1" ht="22.5" customHeight="1">
      <c r="B173" s="40"/>
      <c r="C173" s="192" t="s">
        <v>324</v>
      </c>
      <c r="D173" s="192" t="s">
        <v>142</v>
      </c>
      <c r="E173" s="193" t="s">
        <v>325</v>
      </c>
      <c r="F173" s="194" t="s">
        <v>326</v>
      </c>
      <c r="G173" s="195" t="s">
        <v>285</v>
      </c>
      <c r="H173" s="196">
        <v>27.88</v>
      </c>
      <c r="I173" s="197"/>
      <c r="J173" s="198">
        <f>ROUND(I173*H173,2)</f>
        <v>0</v>
      </c>
      <c r="K173" s="194" t="s">
        <v>146</v>
      </c>
      <c r="L173" s="60"/>
      <c r="M173" s="199" t="s">
        <v>21</v>
      </c>
      <c r="N173" s="200" t="s">
        <v>42</v>
      </c>
      <c r="O173" s="4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23" t="s">
        <v>233</v>
      </c>
      <c r="AT173" s="23" t="s">
        <v>142</v>
      </c>
      <c r="AU173" s="23" t="s">
        <v>81</v>
      </c>
      <c r="AY173" s="23" t="s">
        <v>139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79</v>
      </c>
      <c r="BK173" s="203">
        <f>ROUND(I173*H173,2)</f>
        <v>0</v>
      </c>
      <c r="BL173" s="23" t="s">
        <v>233</v>
      </c>
      <c r="BM173" s="23" t="s">
        <v>327</v>
      </c>
    </row>
    <row r="174" spans="2:65" s="1" customFormat="1" ht="31.5" customHeight="1">
      <c r="B174" s="40"/>
      <c r="C174" s="247" t="s">
        <v>328</v>
      </c>
      <c r="D174" s="247" t="s">
        <v>309</v>
      </c>
      <c r="E174" s="248" t="s">
        <v>310</v>
      </c>
      <c r="F174" s="249" t="s">
        <v>311</v>
      </c>
      <c r="G174" s="250" t="s">
        <v>145</v>
      </c>
      <c r="H174" s="251">
        <v>1.5329999999999999</v>
      </c>
      <c r="I174" s="252"/>
      <c r="J174" s="253">
        <f>ROUND(I174*H174,2)</f>
        <v>0</v>
      </c>
      <c r="K174" s="249" t="s">
        <v>146</v>
      </c>
      <c r="L174" s="254"/>
      <c r="M174" s="255" t="s">
        <v>21</v>
      </c>
      <c r="N174" s="256" t="s">
        <v>42</v>
      </c>
      <c r="O174" s="41"/>
      <c r="P174" s="201">
        <f>O174*H174</f>
        <v>0</v>
      </c>
      <c r="Q174" s="201">
        <v>2.3999999999999998E-3</v>
      </c>
      <c r="R174" s="201">
        <f>Q174*H174</f>
        <v>3.6791999999999997E-3</v>
      </c>
      <c r="S174" s="201">
        <v>0</v>
      </c>
      <c r="T174" s="202">
        <f>S174*H174</f>
        <v>0</v>
      </c>
      <c r="AR174" s="23" t="s">
        <v>312</v>
      </c>
      <c r="AT174" s="23" t="s">
        <v>309</v>
      </c>
      <c r="AU174" s="23" t="s">
        <v>81</v>
      </c>
      <c r="AY174" s="23" t="s">
        <v>139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3" t="s">
        <v>79</v>
      </c>
      <c r="BK174" s="203">
        <f>ROUND(I174*H174,2)</f>
        <v>0</v>
      </c>
      <c r="BL174" s="23" t="s">
        <v>233</v>
      </c>
      <c r="BM174" s="23" t="s">
        <v>329</v>
      </c>
    </row>
    <row r="175" spans="2:65" s="12" customFormat="1">
      <c r="B175" s="216"/>
      <c r="C175" s="217"/>
      <c r="D175" s="206" t="s">
        <v>149</v>
      </c>
      <c r="E175" s="218" t="s">
        <v>21</v>
      </c>
      <c r="F175" s="219" t="s">
        <v>330</v>
      </c>
      <c r="G175" s="217"/>
      <c r="H175" s="220">
        <v>1.3939999999999999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149</v>
      </c>
      <c r="AU175" s="226" t="s">
        <v>81</v>
      </c>
      <c r="AV175" s="12" t="s">
        <v>81</v>
      </c>
      <c r="AW175" s="12" t="s">
        <v>34</v>
      </c>
      <c r="AX175" s="12" t="s">
        <v>79</v>
      </c>
      <c r="AY175" s="226" t="s">
        <v>139</v>
      </c>
    </row>
    <row r="176" spans="2:65" s="12" customFormat="1">
      <c r="B176" s="216"/>
      <c r="C176" s="217"/>
      <c r="D176" s="229" t="s">
        <v>149</v>
      </c>
      <c r="E176" s="217"/>
      <c r="F176" s="240" t="s">
        <v>331</v>
      </c>
      <c r="G176" s="217"/>
      <c r="H176" s="241">
        <v>1.5329999999999999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149</v>
      </c>
      <c r="AU176" s="226" t="s">
        <v>81</v>
      </c>
      <c r="AV176" s="12" t="s">
        <v>81</v>
      </c>
      <c r="AW176" s="12" t="s">
        <v>6</v>
      </c>
      <c r="AX176" s="12" t="s">
        <v>79</v>
      </c>
      <c r="AY176" s="226" t="s">
        <v>139</v>
      </c>
    </row>
    <row r="177" spans="2:65" s="1" customFormat="1" ht="22.5" customHeight="1">
      <c r="B177" s="40"/>
      <c r="C177" s="192" t="s">
        <v>332</v>
      </c>
      <c r="D177" s="192" t="s">
        <v>142</v>
      </c>
      <c r="E177" s="193" t="s">
        <v>333</v>
      </c>
      <c r="F177" s="194" t="s">
        <v>334</v>
      </c>
      <c r="G177" s="195" t="s">
        <v>285</v>
      </c>
      <c r="H177" s="196">
        <v>0.8</v>
      </c>
      <c r="I177" s="197"/>
      <c r="J177" s="198">
        <f>ROUND(I177*H177,2)</f>
        <v>0</v>
      </c>
      <c r="K177" s="194" t="s">
        <v>146</v>
      </c>
      <c r="L177" s="60"/>
      <c r="M177" s="199" t="s">
        <v>21</v>
      </c>
      <c r="N177" s="200" t="s">
        <v>42</v>
      </c>
      <c r="O177" s="41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AR177" s="23" t="s">
        <v>233</v>
      </c>
      <c r="AT177" s="23" t="s">
        <v>142</v>
      </c>
      <c r="AU177" s="23" t="s">
        <v>81</v>
      </c>
      <c r="AY177" s="23" t="s">
        <v>139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3" t="s">
        <v>79</v>
      </c>
      <c r="BK177" s="203">
        <f>ROUND(I177*H177,2)</f>
        <v>0</v>
      </c>
      <c r="BL177" s="23" t="s">
        <v>233</v>
      </c>
      <c r="BM177" s="23" t="s">
        <v>335</v>
      </c>
    </row>
    <row r="178" spans="2:65" s="11" customFormat="1">
      <c r="B178" s="204"/>
      <c r="C178" s="205"/>
      <c r="D178" s="206" t="s">
        <v>149</v>
      </c>
      <c r="E178" s="207" t="s">
        <v>21</v>
      </c>
      <c r="F178" s="208" t="s">
        <v>150</v>
      </c>
      <c r="G178" s="205"/>
      <c r="H178" s="209" t="s">
        <v>21</v>
      </c>
      <c r="I178" s="210"/>
      <c r="J178" s="205"/>
      <c r="K178" s="205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149</v>
      </c>
      <c r="AU178" s="215" t="s">
        <v>81</v>
      </c>
      <c r="AV178" s="11" t="s">
        <v>79</v>
      </c>
      <c r="AW178" s="11" t="s">
        <v>34</v>
      </c>
      <c r="AX178" s="11" t="s">
        <v>71</v>
      </c>
      <c r="AY178" s="215" t="s">
        <v>139</v>
      </c>
    </row>
    <row r="179" spans="2:65" s="12" customFormat="1">
      <c r="B179" s="216"/>
      <c r="C179" s="217"/>
      <c r="D179" s="229" t="s">
        <v>149</v>
      </c>
      <c r="E179" s="239" t="s">
        <v>21</v>
      </c>
      <c r="F179" s="240" t="s">
        <v>336</v>
      </c>
      <c r="G179" s="217"/>
      <c r="H179" s="241">
        <v>0.8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149</v>
      </c>
      <c r="AU179" s="226" t="s">
        <v>81</v>
      </c>
      <c r="AV179" s="12" t="s">
        <v>81</v>
      </c>
      <c r="AW179" s="12" t="s">
        <v>34</v>
      </c>
      <c r="AX179" s="12" t="s">
        <v>79</v>
      </c>
      <c r="AY179" s="226" t="s">
        <v>139</v>
      </c>
    </row>
    <row r="180" spans="2:65" s="1" customFormat="1" ht="22.5" customHeight="1">
      <c r="B180" s="40"/>
      <c r="C180" s="247" t="s">
        <v>337</v>
      </c>
      <c r="D180" s="247" t="s">
        <v>309</v>
      </c>
      <c r="E180" s="248" t="s">
        <v>338</v>
      </c>
      <c r="F180" s="249" t="s">
        <v>339</v>
      </c>
      <c r="G180" s="250" t="s">
        <v>285</v>
      </c>
      <c r="H180" s="251">
        <v>0.81599999999999995</v>
      </c>
      <c r="I180" s="252"/>
      <c r="J180" s="253">
        <f>ROUND(I180*H180,2)</f>
        <v>0</v>
      </c>
      <c r="K180" s="249" t="s">
        <v>146</v>
      </c>
      <c r="L180" s="254"/>
      <c r="M180" s="255" t="s">
        <v>21</v>
      </c>
      <c r="N180" s="256" t="s">
        <v>42</v>
      </c>
      <c r="O180" s="41"/>
      <c r="P180" s="201">
        <f>O180*H180</f>
        <v>0</v>
      </c>
      <c r="Q180" s="201">
        <v>6.0000000000000002E-5</v>
      </c>
      <c r="R180" s="201">
        <f>Q180*H180</f>
        <v>4.8959999999999999E-5</v>
      </c>
      <c r="S180" s="201">
        <v>0</v>
      </c>
      <c r="T180" s="202">
        <f>S180*H180</f>
        <v>0</v>
      </c>
      <c r="AR180" s="23" t="s">
        <v>312</v>
      </c>
      <c r="AT180" s="23" t="s">
        <v>309</v>
      </c>
      <c r="AU180" s="23" t="s">
        <v>81</v>
      </c>
      <c r="AY180" s="23" t="s">
        <v>139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3" t="s">
        <v>79</v>
      </c>
      <c r="BK180" s="203">
        <f>ROUND(I180*H180,2)</f>
        <v>0</v>
      </c>
      <c r="BL180" s="23" t="s">
        <v>233</v>
      </c>
      <c r="BM180" s="23" t="s">
        <v>340</v>
      </c>
    </row>
    <row r="181" spans="2:65" s="12" customFormat="1">
      <c r="B181" s="216"/>
      <c r="C181" s="217"/>
      <c r="D181" s="229" t="s">
        <v>149</v>
      </c>
      <c r="E181" s="217"/>
      <c r="F181" s="240" t="s">
        <v>341</v>
      </c>
      <c r="G181" s="217"/>
      <c r="H181" s="241">
        <v>0.81599999999999995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149</v>
      </c>
      <c r="AU181" s="226" t="s">
        <v>81</v>
      </c>
      <c r="AV181" s="12" t="s">
        <v>81</v>
      </c>
      <c r="AW181" s="12" t="s">
        <v>6</v>
      </c>
      <c r="AX181" s="12" t="s">
        <v>79</v>
      </c>
      <c r="AY181" s="226" t="s">
        <v>139</v>
      </c>
    </row>
    <row r="182" spans="2:65" s="1" customFormat="1" ht="31.5" customHeight="1">
      <c r="B182" s="40"/>
      <c r="C182" s="192" t="s">
        <v>342</v>
      </c>
      <c r="D182" s="192" t="s">
        <v>142</v>
      </c>
      <c r="E182" s="193" t="s">
        <v>343</v>
      </c>
      <c r="F182" s="194" t="s">
        <v>344</v>
      </c>
      <c r="G182" s="195" t="s">
        <v>345</v>
      </c>
      <c r="H182" s="257"/>
      <c r="I182" s="197"/>
      <c r="J182" s="198">
        <f>ROUND(I182*H182,2)</f>
        <v>0</v>
      </c>
      <c r="K182" s="194" t="s">
        <v>146</v>
      </c>
      <c r="L182" s="60"/>
      <c r="M182" s="199" t="s">
        <v>21</v>
      </c>
      <c r="N182" s="200" t="s">
        <v>42</v>
      </c>
      <c r="O182" s="41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3" t="s">
        <v>233</v>
      </c>
      <c r="AT182" s="23" t="s">
        <v>142</v>
      </c>
      <c r="AU182" s="23" t="s">
        <v>81</v>
      </c>
      <c r="AY182" s="23" t="s">
        <v>139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3" t="s">
        <v>79</v>
      </c>
      <c r="BK182" s="203">
        <f>ROUND(I182*H182,2)</f>
        <v>0</v>
      </c>
      <c r="BL182" s="23" t="s">
        <v>233</v>
      </c>
      <c r="BM182" s="23" t="s">
        <v>346</v>
      </c>
    </row>
    <row r="183" spans="2:65" s="10" customFormat="1" ht="29.85" customHeight="1">
      <c r="B183" s="175"/>
      <c r="C183" s="176"/>
      <c r="D183" s="189" t="s">
        <v>70</v>
      </c>
      <c r="E183" s="190" t="s">
        <v>347</v>
      </c>
      <c r="F183" s="190" t="s">
        <v>348</v>
      </c>
      <c r="G183" s="176"/>
      <c r="H183" s="176"/>
      <c r="I183" s="179"/>
      <c r="J183" s="191">
        <f>BK183</f>
        <v>0</v>
      </c>
      <c r="K183" s="176"/>
      <c r="L183" s="181"/>
      <c r="M183" s="182"/>
      <c r="N183" s="183"/>
      <c r="O183" s="183"/>
      <c r="P183" s="184">
        <f>SUM(P184:P191)</f>
        <v>0</v>
      </c>
      <c r="Q183" s="183"/>
      <c r="R183" s="184">
        <f>SUM(R184:R191)</f>
        <v>1.17E-4</v>
      </c>
      <c r="S183" s="183"/>
      <c r="T183" s="185">
        <f>SUM(T184:T191)</f>
        <v>0</v>
      </c>
      <c r="AR183" s="186" t="s">
        <v>81</v>
      </c>
      <c r="AT183" s="187" t="s">
        <v>70</v>
      </c>
      <c r="AU183" s="187" t="s">
        <v>79</v>
      </c>
      <c r="AY183" s="186" t="s">
        <v>139</v>
      </c>
      <c r="BK183" s="188">
        <f>SUM(BK184:BK191)</f>
        <v>0</v>
      </c>
    </row>
    <row r="184" spans="2:65" s="1" customFormat="1" ht="22.5" customHeight="1">
      <c r="B184" s="40"/>
      <c r="C184" s="192" t="s">
        <v>349</v>
      </c>
      <c r="D184" s="192" t="s">
        <v>142</v>
      </c>
      <c r="E184" s="193" t="s">
        <v>350</v>
      </c>
      <c r="F184" s="194" t="s">
        <v>351</v>
      </c>
      <c r="G184" s="195" t="s">
        <v>145</v>
      </c>
      <c r="H184" s="196">
        <v>0.18</v>
      </c>
      <c r="I184" s="197"/>
      <c r="J184" s="198">
        <f>ROUND(I184*H184,2)</f>
        <v>0</v>
      </c>
      <c r="K184" s="194" t="s">
        <v>146</v>
      </c>
      <c r="L184" s="60"/>
      <c r="M184" s="199" t="s">
        <v>21</v>
      </c>
      <c r="N184" s="200" t="s">
        <v>42</v>
      </c>
      <c r="O184" s="41"/>
      <c r="P184" s="201">
        <f>O184*H184</f>
        <v>0</v>
      </c>
      <c r="Q184" s="201">
        <v>6.0000000000000002E-5</v>
      </c>
      <c r="R184" s="201">
        <f>Q184*H184</f>
        <v>1.08E-5</v>
      </c>
      <c r="S184" s="201">
        <v>0</v>
      </c>
      <c r="T184" s="202">
        <f>S184*H184</f>
        <v>0</v>
      </c>
      <c r="AR184" s="23" t="s">
        <v>233</v>
      </c>
      <c r="AT184" s="23" t="s">
        <v>142</v>
      </c>
      <c r="AU184" s="23" t="s">
        <v>81</v>
      </c>
      <c r="AY184" s="23" t="s">
        <v>139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3" t="s">
        <v>79</v>
      </c>
      <c r="BK184" s="203">
        <f>ROUND(I184*H184,2)</f>
        <v>0</v>
      </c>
      <c r="BL184" s="23" t="s">
        <v>233</v>
      </c>
      <c r="BM184" s="23" t="s">
        <v>352</v>
      </c>
    </row>
    <row r="185" spans="2:65" s="11" customFormat="1">
      <c r="B185" s="204"/>
      <c r="C185" s="205"/>
      <c r="D185" s="206" t="s">
        <v>149</v>
      </c>
      <c r="E185" s="207" t="s">
        <v>21</v>
      </c>
      <c r="F185" s="208" t="s">
        <v>205</v>
      </c>
      <c r="G185" s="205"/>
      <c r="H185" s="209" t="s">
        <v>21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149</v>
      </c>
      <c r="AU185" s="215" t="s">
        <v>81</v>
      </c>
      <c r="AV185" s="11" t="s">
        <v>79</v>
      </c>
      <c r="AW185" s="11" t="s">
        <v>34</v>
      </c>
      <c r="AX185" s="11" t="s">
        <v>71</v>
      </c>
      <c r="AY185" s="215" t="s">
        <v>139</v>
      </c>
    </row>
    <row r="186" spans="2:65" s="12" customFormat="1">
      <c r="B186" s="216"/>
      <c r="C186" s="217"/>
      <c r="D186" s="229" t="s">
        <v>149</v>
      </c>
      <c r="E186" s="239" t="s">
        <v>21</v>
      </c>
      <c r="F186" s="240" t="s">
        <v>353</v>
      </c>
      <c r="G186" s="217"/>
      <c r="H186" s="241">
        <v>0.18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149</v>
      </c>
      <c r="AU186" s="226" t="s">
        <v>81</v>
      </c>
      <c r="AV186" s="12" t="s">
        <v>81</v>
      </c>
      <c r="AW186" s="12" t="s">
        <v>34</v>
      </c>
      <c r="AX186" s="12" t="s">
        <v>79</v>
      </c>
      <c r="AY186" s="226" t="s">
        <v>139</v>
      </c>
    </row>
    <row r="187" spans="2:65" s="1" customFormat="1" ht="31.5" customHeight="1">
      <c r="B187" s="40"/>
      <c r="C187" s="192" t="s">
        <v>354</v>
      </c>
      <c r="D187" s="192" t="s">
        <v>142</v>
      </c>
      <c r="E187" s="193" t="s">
        <v>355</v>
      </c>
      <c r="F187" s="194" t="s">
        <v>356</v>
      </c>
      <c r="G187" s="195" t="s">
        <v>145</v>
      </c>
      <c r="H187" s="196">
        <v>0.18</v>
      </c>
      <c r="I187" s="197"/>
      <c r="J187" s="198">
        <f>ROUND(I187*H187,2)</f>
        <v>0</v>
      </c>
      <c r="K187" s="194" t="s">
        <v>146</v>
      </c>
      <c r="L187" s="60"/>
      <c r="M187" s="199" t="s">
        <v>21</v>
      </c>
      <c r="N187" s="200" t="s">
        <v>42</v>
      </c>
      <c r="O187" s="41"/>
      <c r="P187" s="201">
        <f>O187*H187</f>
        <v>0</v>
      </c>
      <c r="Q187" s="201">
        <v>6.9999999999999994E-5</v>
      </c>
      <c r="R187" s="201">
        <f>Q187*H187</f>
        <v>1.2599999999999998E-5</v>
      </c>
      <c r="S187" s="201">
        <v>0</v>
      </c>
      <c r="T187" s="202">
        <f>S187*H187</f>
        <v>0</v>
      </c>
      <c r="AR187" s="23" t="s">
        <v>233</v>
      </c>
      <c r="AT187" s="23" t="s">
        <v>142</v>
      </c>
      <c r="AU187" s="23" t="s">
        <v>81</v>
      </c>
      <c r="AY187" s="23" t="s">
        <v>139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3" t="s">
        <v>79</v>
      </c>
      <c r="BK187" s="203">
        <f>ROUND(I187*H187,2)</f>
        <v>0</v>
      </c>
      <c r="BL187" s="23" t="s">
        <v>233</v>
      </c>
      <c r="BM187" s="23" t="s">
        <v>357</v>
      </c>
    </row>
    <row r="188" spans="2:65" s="1" customFormat="1" ht="31.5" customHeight="1">
      <c r="B188" s="40"/>
      <c r="C188" s="192" t="s">
        <v>358</v>
      </c>
      <c r="D188" s="192" t="s">
        <v>142</v>
      </c>
      <c r="E188" s="193" t="s">
        <v>359</v>
      </c>
      <c r="F188" s="194" t="s">
        <v>360</v>
      </c>
      <c r="G188" s="195" t="s">
        <v>145</v>
      </c>
      <c r="H188" s="196">
        <v>0.36</v>
      </c>
      <c r="I188" s="197"/>
      <c r="J188" s="198">
        <f>ROUND(I188*H188,2)</f>
        <v>0</v>
      </c>
      <c r="K188" s="194" t="s">
        <v>146</v>
      </c>
      <c r="L188" s="60"/>
      <c r="M188" s="199" t="s">
        <v>21</v>
      </c>
      <c r="N188" s="200" t="s">
        <v>42</v>
      </c>
      <c r="O188" s="41"/>
      <c r="P188" s="201">
        <f>O188*H188</f>
        <v>0</v>
      </c>
      <c r="Q188" s="201">
        <v>1.3999999999999999E-4</v>
      </c>
      <c r="R188" s="201">
        <f>Q188*H188</f>
        <v>5.0399999999999992E-5</v>
      </c>
      <c r="S188" s="201">
        <v>0</v>
      </c>
      <c r="T188" s="202">
        <f>S188*H188</f>
        <v>0</v>
      </c>
      <c r="AR188" s="23" t="s">
        <v>233</v>
      </c>
      <c r="AT188" s="23" t="s">
        <v>142</v>
      </c>
      <c r="AU188" s="23" t="s">
        <v>81</v>
      </c>
      <c r="AY188" s="23" t="s">
        <v>139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79</v>
      </c>
      <c r="BK188" s="203">
        <f>ROUND(I188*H188,2)</f>
        <v>0</v>
      </c>
      <c r="BL188" s="23" t="s">
        <v>233</v>
      </c>
      <c r="BM188" s="23" t="s">
        <v>361</v>
      </c>
    </row>
    <row r="189" spans="2:65" s="12" customFormat="1">
      <c r="B189" s="216"/>
      <c r="C189" s="217"/>
      <c r="D189" s="229" t="s">
        <v>149</v>
      </c>
      <c r="E189" s="217"/>
      <c r="F189" s="240" t="s">
        <v>362</v>
      </c>
      <c r="G189" s="217"/>
      <c r="H189" s="241">
        <v>0.36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149</v>
      </c>
      <c r="AU189" s="226" t="s">
        <v>81</v>
      </c>
      <c r="AV189" s="12" t="s">
        <v>81</v>
      </c>
      <c r="AW189" s="12" t="s">
        <v>6</v>
      </c>
      <c r="AX189" s="12" t="s">
        <v>79</v>
      </c>
      <c r="AY189" s="226" t="s">
        <v>139</v>
      </c>
    </row>
    <row r="190" spans="2:65" s="1" customFormat="1" ht="22.5" customHeight="1">
      <c r="B190" s="40"/>
      <c r="C190" s="192" t="s">
        <v>363</v>
      </c>
      <c r="D190" s="192" t="s">
        <v>142</v>
      </c>
      <c r="E190" s="193" t="s">
        <v>364</v>
      </c>
      <c r="F190" s="194" t="s">
        <v>365</v>
      </c>
      <c r="G190" s="195" t="s">
        <v>145</v>
      </c>
      <c r="H190" s="196">
        <v>0.36</v>
      </c>
      <c r="I190" s="197"/>
      <c r="J190" s="198">
        <f>ROUND(I190*H190,2)</f>
        <v>0</v>
      </c>
      <c r="K190" s="194" t="s">
        <v>146</v>
      </c>
      <c r="L190" s="60"/>
      <c r="M190" s="199" t="s">
        <v>21</v>
      </c>
      <c r="N190" s="200" t="s">
        <v>42</v>
      </c>
      <c r="O190" s="41"/>
      <c r="P190" s="201">
        <f>O190*H190</f>
        <v>0</v>
      </c>
      <c r="Q190" s="201">
        <v>1.2E-4</v>
      </c>
      <c r="R190" s="201">
        <f>Q190*H190</f>
        <v>4.32E-5</v>
      </c>
      <c r="S190" s="201">
        <v>0</v>
      </c>
      <c r="T190" s="202">
        <f>S190*H190</f>
        <v>0</v>
      </c>
      <c r="AR190" s="23" t="s">
        <v>233</v>
      </c>
      <c r="AT190" s="23" t="s">
        <v>142</v>
      </c>
      <c r="AU190" s="23" t="s">
        <v>81</v>
      </c>
      <c r="AY190" s="23" t="s">
        <v>139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3" t="s">
        <v>79</v>
      </c>
      <c r="BK190" s="203">
        <f>ROUND(I190*H190,2)</f>
        <v>0</v>
      </c>
      <c r="BL190" s="23" t="s">
        <v>233</v>
      </c>
      <c r="BM190" s="23" t="s">
        <v>366</v>
      </c>
    </row>
    <row r="191" spans="2:65" s="12" customFormat="1">
      <c r="B191" s="216"/>
      <c r="C191" s="217"/>
      <c r="D191" s="206" t="s">
        <v>149</v>
      </c>
      <c r="E191" s="217"/>
      <c r="F191" s="219" t="s">
        <v>362</v>
      </c>
      <c r="G191" s="217"/>
      <c r="H191" s="220">
        <v>0.36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149</v>
      </c>
      <c r="AU191" s="226" t="s">
        <v>81</v>
      </c>
      <c r="AV191" s="12" t="s">
        <v>81</v>
      </c>
      <c r="AW191" s="12" t="s">
        <v>6</v>
      </c>
      <c r="AX191" s="12" t="s">
        <v>79</v>
      </c>
      <c r="AY191" s="226" t="s">
        <v>139</v>
      </c>
    </row>
    <row r="192" spans="2:65" s="10" customFormat="1" ht="29.85" customHeight="1">
      <c r="B192" s="175"/>
      <c r="C192" s="176"/>
      <c r="D192" s="189" t="s">
        <v>70</v>
      </c>
      <c r="E192" s="190" t="s">
        <v>367</v>
      </c>
      <c r="F192" s="190" t="s">
        <v>368</v>
      </c>
      <c r="G192" s="176"/>
      <c r="H192" s="176"/>
      <c r="I192" s="179"/>
      <c r="J192" s="191">
        <f>BK192</f>
        <v>0</v>
      </c>
      <c r="K192" s="176"/>
      <c r="L192" s="181"/>
      <c r="M192" s="182"/>
      <c r="N192" s="183"/>
      <c r="O192" s="183"/>
      <c r="P192" s="184">
        <f>SUM(P193:P213)</f>
        <v>0</v>
      </c>
      <c r="Q192" s="183"/>
      <c r="R192" s="184">
        <f>SUM(R193:R213)</f>
        <v>0.19345079000000001</v>
      </c>
      <c r="S192" s="183"/>
      <c r="T192" s="185">
        <f>SUM(T193:T213)</f>
        <v>3.9220890000000001E-2</v>
      </c>
      <c r="AR192" s="186" t="s">
        <v>81</v>
      </c>
      <c r="AT192" s="187" t="s">
        <v>70</v>
      </c>
      <c r="AU192" s="187" t="s">
        <v>79</v>
      </c>
      <c r="AY192" s="186" t="s">
        <v>139</v>
      </c>
      <c r="BK192" s="188">
        <f>SUM(BK193:BK213)</f>
        <v>0</v>
      </c>
    </row>
    <row r="193" spans="2:65" s="1" customFormat="1" ht="22.5" customHeight="1">
      <c r="B193" s="40"/>
      <c r="C193" s="192" t="s">
        <v>369</v>
      </c>
      <c r="D193" s="192" t="s">
        <v>142</v>
      </c>
      <c r="E193" s="193" t="s">
        <v>370</v>
      </c>
      <c r="F193" s="194" t="s">
        <v>371</v>
      </c>
      <c r="G193" s="195" t="s">
        <v>145</v>
      </c>
      <c r="H193" s="196">
        <v>126.51900000000001</v>
      </c>
      <c r="I193" s="197"/>
      <c r="J193" s="198">
        <f>ROUND(I193*H193,2)</f>
        <v>0</v>
      </c>
      <c r="K193" s="194" t="s">
        <v>146</v>
      </c>
      <c r="L193" s="60"/>
      <c r="M193" s="199" t="s">
        <v>21</v>
      </c>
      <c r="N193" s="200" t="s">
        <v>42</v>
      </c>
      <c r="O193" s="41"/>
      <c r="P193" s="201">
        <f>O193*H193</f>
        <v>0</v>
      </c>
      <c r="Q193" s="201">
        <v>1E-3</v>
      </c>
      <c r="R193" s="201">
        <f>Q193*H193</f>
        <v>0.12651900000000002</v>
      </c>
      <c r="S193" s="201">
        <v>3.1E-4</v>
      </c>
      <c r="T193" s="202">
        <f>S193*H193</f>
        <v>3.9220890000000001E-2</v>
      </c>
      <c r="AR193" s="23" t="s">
        <v>233</v>
      </c>
      <c r="AT193" s="23" t="s">
        <v>142</v>
      </c>
      <c r="AU193" s="23" t="s">
        <v>81</v>
      </c>
      <c r="AY193" s="23" t="s">
        <v>139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3" t="s">
        <v>79</v>
      </c>
      <c r="BK193" s="203">
        <f>ROUND(I193*H193,2)</f>
        <v>0</v>
      </c>
      <c r="BL193" s="23" t="s">
        <v>233</v>
      </c>
      <c r="BM193" s="23" t="s">
        <v>372</v>
      </c>
    </row>
    <row r="194" spans="2:65" s="11" customFormat="1">
      <c r="B194" s="204"/>
      <c r="C194" s="205"/>
      <c r="D194" s="206" t="s">
        <v>149</v>
      </c>
      <c r="E194" s="207" t="s">
        <v>21</v>
      </c>
      <c r="F194" s="208" t="s">
        <v>205</v>
      </c>
      <c r="G194" s="205"/>
      <c r="H194" s="209" t="s">
        <v>21</v>
      </c>
      <c r="I194" s="210"/>
      <c r="J194" s="205"/>
      <c r="K194" s="205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149</v>
      </c>
      <c r="AU194" s="215" t="s">
        <v>81</v>
      </c>
      <c r="AV194" s="11" t="s">
        <v>79</v>
      </c>
      <c r="AW194" s="11" t="s">
        <v>34</v>
      </c>
      <c r="AX194" s="11" t="s">
        <v>71</v>
      </c>
      <c r="AY194" s="215" t="s">
        <v>139</v>
      </c>
    </row>
    <row r="195" spans="2:65" s="12" customFormat="1">
      <c r="B195" s="216"/>
      <c r="C195" s="217"/>
      <c r="D195" s="206" t="s">
        <v>149</v>
      </c>
      <c r="E195" s="218" t="s">
        <v>21</v>
      </c>
      <c r="F195" s="219" t="s">
        <v>373</v>
      </c>
      <c r="G195" s="217"/>
      <c r="H195" s="220">
        <v>5.81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149</v>
      </c>
      <c r="AU195" s="226" t="s">
        <v>81</v>
      </c>
      <c r="AV195" s="12" t="s">
        <v>81</v>
      </c>
      <c r="AW195" s="12" t="s">
        <v>34</v>
      </c>
      <c r="AX195" s="12" t="s">
        <v>71</v>
      </c>
      <c r="AY195" s="226" t="s">
        <v>139</v>
      </c>
    </row>
    <row r="196" spans="2:65" s="12" customFormat="1">
      <c r="B196" s="216"/>
      <c r="C196" s="217"/>
      <c r="D196" s="206" t="s">
        <v>149</v>
      </c>
      <c r="E196" s="218" t="s">
        <v>21</v>
      </c>
      <c r="F196" s="219" t="s">
        <v>374</v>
      </c>
      <c r="G196" s="217"/>
      <c r="H196" s="220">
        <v>43.1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149</v>
      </c>
      <c r="AU196" s="226" t="s">
        <v>81</v>
      </c>
      <c r="AV196" s="12" t="s">
        <v>81</v>
      </c>
      <c r="AW196" s="12" t="s">
        <v>34</v>
      </c>
      <c r="AX196" s="12" t="s">
        <v>71</v>
      </c>
      <c r="AY196" s="226" t="s">
        <v>139</v>
      </c>
    </row>
    <row r="197" spans="2:65" s="12" customFormat="1">
      <c r="B197" s="216"/>
      <c r="C197" s="217"/>
      <c r="D197" s="206" t="s">
        <v>149</v>
      </c>
      <c r="E197" s="218" t="s">
        <v>21</v>
      </c>
      <c r="F197" s="219" t="s">
        <v>181</v>
      </c>
      <c r="G197" s="217"/>
      <c r="H197" s="220">
        <v>93.21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149</v>
      </c>
      <c r="AU197" s="226" t="s">
        <v>81</v>
      </c>
      <c r="AV197" s="12" t="s">
        <v>81</v>
      </c>
      <c r="AW197" s="12" t="s">
        <v>34</v>
      </c>
      <c r="AX197" s="12" t="s">
        <v>71</v>
      </c>
      <c r="AY197" s="226" t="s">
        <v>139</v>
      </c>
    </row>
    <row r="198" spans="2:65" s="12" customFormat="1">
      <c r="B198" s="216"/>
      <c r="C198" s="217"/>
      <c r="D198" s="206" t="s">
        <v>149</v>
      </c>
      <c r="E198" s="218" t="s">
        <v>21</v>
      </c>
      <c r="F198" s="219" t="s">
        <v>375</v>
      </c>
      <c r="G198" s="217"/>
      <c r="H198" s="220">
        <v>-12.391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149</v>
      </c>
      <c r="AU198" s="226" t="s">
        <v>81</v>
      </c>
      <c r="AV198" s="12" t="s">
        <v>81</v>
      </c>
      <c r="AW198" s="12" t="s">
        <v>34</v>
      </c>
      <c r="AX198" s="12" t="s">
        <v>71</v>
      </c>
      <c r="AY198" s="226" t="s">
        <v>139</v>
      </c>
    </row>
    <row r="199" spans="2:65" s="12" customFormat="1">
      <c r="B199" s="216"/>
      <c r="C199" s="217"/>
      <c r="D199" s="206" t="s">
        <v>149</v>
      </c>
      <c r="E199" s="218" t="s">
        <v>21</v>
      </c>
      <c r="F199" s="219" t="s">
        <v>376</v>
      </c>
      <c r="G199" s="217"/>
      <c r="H199" s="220">
        <v>-3.21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149</v>
      </c>
      <c r="AU199" s="226" t="s">
        <v>81</v>
      </c>
      <c r="AV199" s="12" t="s">
        <v>81</v>
      </c>
      <c r="AW199" s="12" t="s">
        <v>34</v>
      </c>
      <c r="AX199" s="12" t="s">
        <v>71</v>
      </c>
      <c r="AY199" s="226" t="s">
        <v>139</v>
      </c>
    </row>
    <row r="200" spans="2:65" s="13" customFormat="1">
      <c r="B200" s="227"/>
      <c r="C200" s="228"/>
      <c r="D200" s="229" t="s">
        <v>149</v>
      </c>
      <c r="E200" s="230" t="s">
        <v>21</v>
      </c>
      <c r="F200" s="231" t="s">
        <v>160</v>
      </c>
      <c r="G200" s="228"/>
      <c r="H200" s="232">
        <v>126.51900000000001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149</v>
      </c>
      <c r="AU200" s="238" t="s">
        <v>81</v>
      </c>
      <c r="AV200" s="13" t="s">
        <v>147</v>
      </c>
      <c r="AW200" s="13" t="s">
        <v>34</v>
      </c>
      <c r="AX200" s="13" t="s">
        <v>79</v>
      </c>
      <c r="AY200" s="238" t="s">
        <v>139</v>
      </c>
    </row>
    <row r="201" spans="2:65" s="1" customFormat="1" ht="31.5" customHeight="1">
      <c r="B201" s="40"/>
      <c r="C201" s="192" t="s">
        <v>377</v>
      </c>
      <c r="D201" s="192" t="s">
        <v>142</v>
      </c>
      <c r="E201" s="193" t="s">
        <v>378</v>
      </c>
      <c r="F201" s="194" t="s">
        <v>379</v>
      </c>
      <c r="G201" s="195" t="s">
        <v>285</v>
      </c>
      <c r="H201" s="196">
        <v>6</v>
      </c>
      <c r="I201" s="197"/>
      <c r="J201" s="198">
        <f>ROUND(I201*H201,2)</f>
        <v>0</v>
      </c>
      <c r="K201" s="194" t="s">
        <v>146</v>
      </c>
      <c r="L201" s="60"/>
      <c r="M201" s="199" t="s">
        <v>21</v>
      </c>
      <c r="N201" s="200" t="s">
        <v>42</v>
      </c>
      <c r="O201" s="41"/>
      <c r="P201" s="201">
        <f>O201*H201</f>
        <v>0</v>
      </c>
      <c r="Q201" s="201">
        <v>0</v>
      </c>
      <c r="R201" s="201">
        <f>Q201*H201</f>
        <v>0</v>
      </c>
      <c r="S201" s="201">
        <v>0</v>
      </c>
      <c r="T201" s="202">
        <f>S201*H201</f>
        <v>0</v>
      </c>
      <c r="AR201" s="23" t="s">
        <v>233</v>
      </c>
      <c r="AT201" s="23" t="s">
        <v>142</v>
      </c>
      <c r="AU201" s="23" t="s">
        <v>81</v>
      </c>
      <c r="AY201" s="23" t="s">
        <v>139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3" t="s">
        <v>79</v>
      </c>
      <c r="BK201" s="203">
        <f>ROUND(I201*H201,2)</f>
        <v>0</v>
      </c>
      <c r="BL201" s="23" t="s">
        <v>233</v>
      </c>
      <c r="BM201" s="23" t="s">
        <v>380</v>
      </c>
    </row>
    <row r="202" spans="2:65" s="11" customFormat="1">
      <c r="B202" s="204"/>
      <c r="C202" s="205"/>
      <c r="D202" s="206" t="s">
        <v>149</v>
      </c>
      <c r="E202" s="207" t="s">
        <v>21</v>
      </c>
      <c r="F202" s="208" t="s">
        <v>150</v>
      </c>
      <c r="G202" s="205"/>
      <c r="H202" s="209" t="s">
        <v>21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149</v>
      </c>
      <c r="AU202" s="215" t="s">
        <v>81</v>
      </c>
      <c r="AV202" s="11" t="s">
        <v>79</v>
      </c>
      <c r="AW202" s="11" t="s">
        <v>34</v>
      </c>
      <c r="AX202" s="11" t="s">
        <v>71</v>
      </c>
      <c r="AY202" s="215" t="s">
        <v>139</v>
      </c>
    </row>
    <row r="203" spans="2:65" s="12" customFormat="1" ht="27">
      <c r="B203" s="216"/>
      <c r="C203" s="217"/>
      <c r="D203" s="206" t="s">
        <v>149</v>
      </c>
      <c r="E203" s="218" t="s">
        <v>21</v>
      </c>
      <c r="F203" s="219" t="s">
        <v>381</v>
      </c>
      <c r="G203" s="217"/>
      <c r="H203" s="220">
        <v>6</v>
      </c>
      <c r="I203" s="221"/>
      <c r="J203" s="217"/>
      <c r="K203" s="217"/>
      <c r="L203" s="222"/>
      <c r="M203" s="223"/>
      <c r="N203" s="224"/>
      <c r="O203" s="224"/>
      <c r="P203" s="224"/>
      <c r="Q203" s="224"/>
      <c r="R203" s="224"/>
      <c r="S203" s="224"/>
      <c r="T203" s="225"/>
      <c r="AT203" s="226" t="s">
        <v>149</v>
      </c>
      <c r="AU203" s="226" t="s">
        <v>81</v>
      </c>
      <c r="AV203" s="12" t="s">
        <v>81</v>
      </c>
      <c r="AW203" s="12" t="s">
        <v>34</v>
      </c>
      <c r="AX203" s="12" t="s">
        <v>71</v>
      </c>
      <c r="AY203" s="226" t="s">
        <v>139</v>
      </c>
    </row>
    <row r="204" spans="2:65" s="13" customFormat="1">
      <c r="B204" s="227"/>
      <c r="C204" s="228"/>
      <c r="D204" s="229" t="s">
        <v>149</v>
      </c>
      <c r="E204" s="230" t="s">
        <v>21</v>
      </c>
      <c r="F204" s="231" t="s">
        <v>160</v>
      </c>
      <c r="G204" s="228"/>
      <c r="H204" s="232">
        <v>6</v>
      </c>
      <c r="I204" s="233"/>
      <c r="J204" s="228"/>
      <c r="K204" s="228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149</v>
      </c>
      <c r="AU204" s="238" t="s">
        <v>81</v>
      </c>
      <c r="AV204" s="13" t="s">
        <v>147</v>
      </c>
      <c r="AW204" s="13" t="s">
        <v>34</v>
      </c>
      <c r="AX204" s="13" t="s">
        <v>79</v>
      </c>
      <c r="AY204" s="238" t="s">
        <v>139</v>
      </c>
    </row>
    <row r="205" spans="2:65" s="1" customFormat="1" ht="22.5" customHeight="1">
      <c r="B205" s="40"/>
      <c r="C205" s="247" t="s">
        <v>382</v>
      </c>
      <c r="D205" s="247" t="s">
        <v>309</v>
      </c>
      <c r="E205" s="248" t="s">
        <v>383</v>
      </c>
      <c r="F205" s="249" t="s">
        <v>384</v>
      </c>
      <c r="G205" s="250" t="s">
        <v>285</v>
      </c>
      <c r="H205" s="251">
        <v>6.3</v>
      </c>
      <c r="I205" s="252"/>
      <c r="J205" s="253">
        <f>ROUND(I205*H205,2)</f>
        <v>0</v>
      </c>
      <c r="K205" s="249" t="s">
        <v>146</v>
      </c>
      <c r="L205" s="254"/>
      <c r="M205" s="255" t="s">
        <v>21</v>
      </c>
      <c r="N205" s="256" t="s">
        <v>42</v>
      </c>
      <c r="O205" s="41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AR205" s="23" t="s">
        <v>312</v>
      </c>
      <c r="AT205" s="23" t="s">
        <v>309</v>
      </c>
      <c r="AU205" s="23" t="s">
        <v>81</v>
      </c>
      <c r="AY205" s="23" t="s">
        <v>139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23" t="s">
        <v>79</v>
      </c>
      <c r="BK205" s="203">
        <f>ROUND(I205*H205,2)</f>
        <v>0</v>
      </c>
      <c r="BL205" s="23" t="s">
        <v>233</v>
      </c>
      <c r="BM205" s="23" t="s">
        <v>385</v>
      </c>
    </row>
    <row r="206" spans="2:65" s="12" customFormat="1">
      <c r="B206" s="216"/>
      <c r="C206" s="217"/>
      <c r="D206" s="229" t="s">
        <v>149</v>
      </c>
      <c r="E206" s="217"/>
      <c r="F206" s="240" t="s">
        <v>386</v>
      </c>
      <c r="G206" s="217"/>
      <c r="H206" s="241">
        <v>6.3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149</v>
      </c>
      <c r="AU206" s="226" t="s">
        <v>81</v>
      </c>
      <c r="AV206" s="12" t="s">
        <v>81</v>
      </c>
      <c r="AW206" s="12" t="s">
        <v>6</v>
      </c>
      <c r="AX206" s="12" t="s">
        <v>79</v>
      </c>
      <c r="AY206" s="226" t="s">
        <v>139</v>
      </c>
    </row>
    <row r="207" spans="2:65" s="1" customFormat="1" ht="22.5" customHeight="1">
      <c r="B207" s="40"/>
      <c r="C207" s="192" t="s">
        <v>387</v>
      </c>
      <c r="D207" s="192" t="s">
        <v>142</v>
      </c>
      <c r="E207" s="193" t="s">
        <v>388</v>
      </c>
      <c r="F207" s="194" t="s">
        <v>389</v>
      </c>
      <c r="G207" s="195" t="s">
        <v>145</v>
      </c>
      <c r="H207" s="196">
        <v>132.929</v>
      </c>
      <c r="I207" s="197"/>
      <c r="J207" s="198">
        <f>ROUND(I207*H207,2)</f>
        <v>0</v>
      </c>
      <c r="K207" s="194" t="s">
        <v>146</v>
      </c>
      <c r="L207" s="60"/>
      <c r="M207" s="199" t="s">
        <v>21</v>
      </c>
      <c r="N207" s="200" t="s">
        <v>42</v>
      </c>
      <c r="O207" s="41"/>
      <c r="P207" s="201">
        <f>O207*H207</f>
        <v>0</v>
      </c>
      <c r="Q207" s="201">
        <v>2.0000000000000001E-4</v>
      </c>
      <c r="R207" s="201">
        <f>Q207*H207</f>
        <v>2.6585800000000003E-2</v>
      </c>
      <c r="S207" s="201">
        <v>0</v>
      </c>
      <c r="T207" s="202">
        <f>S207*H207</f>
        <v>0</v>
      </c>
      <c r="AR207" s="23" t="s">
        <v>233</v>
      </c>
      <c r="AT207" s="23" t="s">
        <v>142</v>
      </c>
      <c r="AU207" s="23" t="s">
        <v>81</v>
      </c>
      <c r="AY207" s="23" t="s">
        <v>139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3" t="s">
        <v>79</v>
      </c>
      <c r="BK207" s="203">
        <f>ROUND(I207*H207,2)</f>
        <v>0</v>
      </c>
      <c r="BL207" s="23" t="s">
        <v>233</v>
      </c>
      <c r="BM207" s="23" t="s">
        <v>390</v>
      </c>
    </row>
    <row r="208" spans="2:65" s="12" customFormat="1">
      <c r="B208" s="216"/>
      <c r="C208" s="217"/>
      <c r="D208" s="206" t="s">
        <v>149</v>
      </c>
      <c r="E208" s="218" t="s">
        <v>21</v>
      </c>
      <c r="F208" s="219" t="s">
        <v>374</v>
      </c>
      <c r="G208" s="217"/>
      <c r="H208" s="220">
        <v>43.1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149</v>
      </c>
      <c r="AU208" s="226" t="s">
        <v>81</v>
      </c>
      <c r="AV208" s="12" t="s">
        <v>81</v>
      </c>
      <c r="AW208" s="12" t="s">
        <v>34</v>
      </c>
      <c r="AX208" s="12" t="s">
        <v>71</v>
      </c>
      <c r="AY208" s="226" t="s">
        <v>139</v>
      </c>
    </row>
    <row r="209" spans="2:65" s="12" customFormat="1">
      <c r="B209" s="216"/>
      <c r="C209" s="217"/>
      <c r="D209" s="206" t="s">
        <v>149</v>
      </c>
      <c r="E209" s="218" t="s">
        <v>21</v>
      </c>
      <c r="F209" s="219" t="s">
        <v>391</v>
      </c>
      <c r="G209" s="217"/>
      <c r="H209" s="220">
        <v>89.828999999999994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149</v>
      </c>
      <c r="AU209" s="226" t="s">
        <v>81</v>
      </c>
      <c r="AV209" s="12" t="s">
        <v>81</v>
      </c>
      <c r="AW209" s="12" t="s">
        <v>34</v>
      </c>
      <c r="AX209" s="12" t="s">
        <v>71</v>
      </c>
      <c r="AY209" s="226" t="s">
        <v>139</v>
      </c>
    </row>
    <row r="210" spans="2:65" s="13" customFormat="1">
      <c r="B210" s="227"/>
      <c r="C210" s="228"/>
      <c r="D210" s="229" t="s">
        <v>149</v>
      </c>
      <c r="E210" s="230" t="s">
        <v>21</v>
      </c>
      <c r="F210" s="231" t="s">
        <v>160</v>
      </c>
      <c r="G210" s="228"/>
      <c r="H210" s="232">
        <v>132.929</v>
      </c>
      <c r="I210" s="233"/>
      <c r="J210" s="228"/>
      <c r="K210" s="228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149</v>
      </c>
      <c r="AU210" s="238" t="s">
        <v>81</v>
      </c>
      <c r="AV210" s="13" t="s">
        <v>147</v>
      </c>
      <c r="AW210" s="13" t="s">
        <v>34</v>
      </c>
      <c r="AX210" s="13" t="s">
        <v>79</v>
      </c>
      <c r="AY210" s="238" t="s">
        <v>139</v>
      </c>
    </row>
    <row r="211" spans="2:65" s="1" customFormat="1" ht="31.5" customHeight="1">
      <c r="B211" s="40"/>
      <c r="C211" s="192" t="s">
        <v>392</v>
      </c>
      <c r="D211" s="192" t="s">
        <v>142</v>
      </c>
      <c r="E211" s="193" t="s">
        <v>393</v>
      </c>
      <c r="F211" s="194" t="s">
        <v>394</v>
      </c>
      <c r="G211" s="195" t="s">
        <v>145</v>
      </c>
      <c r="H211" s="196">
        <v>132.929</v>
      </c>
      <c r="I211" s="197"/>
      <c r="J211" s="198">
        <f>ROUND(I211*H211,2)</f>
        <v>0</v>
      </c>
      <c r="K211" s="194" t="s">
        <v>146</v>
      </c>
      <c r="L211" s="60"/>
      <c r="M211" s="199" t="s">
        <v>21</v>
      </c>
      <c r="N211" s="200" t="s">
        <v>42</v>
      </c>
      <c r="O211" s="41"/>
      <c r="P211" s="201">
        <f>O211*H211</f>
        <v>0</v>
      </c>
      <c r="Q211" s="201">
        <v>2.9E-4</v>
      </c>
      <c r="R211" s="201">
        <f>Q211*H211</f>
        <v>3.8549409999999999E-2</v>
      </c>
      <c r="S211" s="201">
        <v>0</v>
      </c>
      <c r="T211" s="202">
        <f>S211*H211</f>
        <v>0</v>
      </c>
      <c r="AR211" s="23" t="s">
        <v>233</v>
      </c>
      <c r="AT211" s="23" t="s">
        <v>142</v>
      </c>
      <c r="AU211" s="23" t="s">
        <v>81</v>
      </c>
      <c r="AY211" s="23" t="s">
        <v>139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3" t="s">
        <v>79</v>
      </c>
      <c r="BK211" s="203">
        <f>ROUND(I211*H211,2)</f>
        <v>0</v>
      </c>
      <c r="BL211" s="23" t="s">
        <v>233</v>
      </c>
      <c r="BM211" s="23" t="s">
        <v>395</v>
      </c>
    </row>
    <row r="212" spans="2:65" s="1" customFormat="1" ht="44.25" customHeight="1">
      <c r="B212" s="40"/>
      <c r="C212" s="192" t="s">
        <v>396</v>
      </c>
      <c r="D212" s="192" t="s">
        <v>142</v>
      </c>
      <c r="E212" s="193" t="s">
        <v>397</v>
      </c>
      <c r="F212" s="194" t="s">
        <v>398</v>
      </c>
      <c r="G212" s="195" t="s">
        <v>145</v>
      </c>
      <c r="H212" s="196">
        <v>89.828999999999994</v>
      </c>
      <c r="I212" s="197"/>
      <c r="J212" s="198">
        <f>ROUND(I212*H212,2)</f>
        <v>0</v>
      </c>
      <c r="K212" s="194" t="s">
        <v>146</v>
      </c>
      <c r="L212" s="60"/>
      <c r="M212" s="199" t="s">
        <v>21</v>
      </c>
      <c r="N212" s="200" t="s">
        <v>42</v>
      </c>
      <c r="O212" s="41"/>
      <c r="P212" s="201">
        <f>O212*H212</f>
        <v>0</v>
      </c>
      <c r="Q212" s="201">
        <v>2.0000000000000002E-5</v>
      </c>
      <c r="R212" s="201">
        <f>Q212*H212</f>
        <v>1.7965800000000001E-3</v>
      </c>
      <c r="S212" s="201">
        <v>0</v>
      </c>
      <c r="T212" s="202">
        <f>S212*H212</f>
        <v>0</v>
      </c>
      <c r="AR212" s="23" t="s">
        <v>233</v>
      </c>
      <c r="AT212" s="23" t="s">
        <v>142</v>
      </c>
      <c r="AU212" s="23" t="s">
        <v>81</v>
      </c>
      <c r="AY212" s="23" t="s">
        <v>139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79</v>
      </c>
      <c r="BK212" s="203">
        <f>ROUND(I212*H212,2)</f>
        <v>0</v>
      </c>
      <c r="BL212" s="23" t="s">
        <v>233</v>
      </c>
      <c r="BM212" s="23" t="s">
        <v>399</v>
      </c>
    </row>
    <row r="213" spans="2:65" s="12" customFormat="1">
      <c r="B213" s="216"/>
      <c r="C213" s="217"/>
      <c r="D213" s="206" t="s">
        <v>149</v>
      </c>
      <c r="E213" s="218" t="s">
        <v>21</v>
      </c>
      <c r="F213" s="219" t="s">
        <v>400</v>
      </c>
      <c r="G213" s="217"/>
      <c r="H213" s="220">
        <v>89.828999999999994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149</v>
      </c>
      <c r="AU213" s="226" t="s">
        <v>81</v>
      </c>
      <c r="AV213" s="12" t="s">
        <v>81</v>
      </c>
      <c r="AW213" s="12" t="s">
        <v>34</v>
      </c>
      <c r="AX213" s="12" t="s">
        <v>79</v>
      </c>
      <c r="AY213" s="226" t="s">
        <v>139</v>
      </c>
    </row>
    <row r="214" spans="2:65" s="10" customFormat="1" ht="29.85" customHeight="1">
      <c r="B214" s="175"/>
      <c r="C214" s="176"/>
      <c r="D214" s="189" t="s">
        <v>70</v>
      </c>
      <c r="E214" s="190" t="s">
        <v>401</v>
      </c>
      <c r="F214" s="190" t="s">
        <v>402</v>
      </c>
      <c r="G214" s="176"/>
      <c r="H214" s="176"/>
      <c r="I214" s="179"/>
      <c r="J214" s="191">
        <f>BK214</f>
        <v>0</v>
      </c>
      <c r="K214" s="176"/>
      <c r="L214" s="181"/>
      <c r="M214" s="182"/>
      <c r="N214" s="183"/>
      <c r="O214" s="183"/>
      <c r="P214" s="184">
        <f>SUM(P215:P216)</f>
        <v>0</v>
      </c>
      <c r="Q214" s="183"/>
      <c r="R214" s="184">
        <f>SUM(R215:R216)</f>
        <v>0</v>
      </c>
      <c r="S214" s="183"/>
      <c r="T214" s="185">
        <f>SUM(T215:T216)</f>
        <v>0</v>
      </c>
      <c r="AR214" s="186" t="s">
        <v>81</v>
      </c>
      <c r="AT214" s="187" t="s">
        <v>70</v>
      </c>
      <c r="AU214" s="187" t="s">
        <v>79</v>
      </c>
      <c r="AY214" s="186" t="s">
        <v>139</v>
      </c>
      <c r="BK214" s="188">
        <f>SUM(BK215:BK216)</f>
        <v>0</v>
      </c>
    </row>
    <row r="215" spans="2:65" s="1" customFormat="1" ht="22.5" customHeight="1">
      <c r="B215" s="40"/>
      <c r="C215" s="192" t="s">
        <v>403</v>
      </c>
      <c r="D215" s="192" t="s">
        <v>142</v>
      </c>
      <c r="E215" s="193" t="s">
        <v>404</v>
      </c>
      <c r="F215" s="194" t="s">
        <v>405</v>
      </c>
      <c r="G215" s="195" t="s">
        <v>156</v>
      </c>
      <c r="H215" s="196">
        <v>4</v>
      </c>
      <c r="I215" s="197"/>
      <c r="J215" s="198">
        <f>ROUND(I215*H215,2)</f>
        <v>0</v>
      </c>
      <c r="K215" s="194" t="s">
        <v>21</v>
      </c>
      <c r="L215" s="60"/>
      <c r="M215" s="199" t="s">
        <v>21</v>
      </c>
      <c r="N215" s="200" t="s">
        <v>42</v>
      </c>
      <c r="O215" s="41"/>
      <c r="P215" s="201">
        <f>O215*H215</f>
        <v>0</v>
      </c>
      <c r="Q215" s="201">
        <v>0</v>
      </c>
      <c r="R215" s="201">
        <f>Q215*H215</f>
        <v>0</v>
      </c>
      <c r="S215" s="201">
        <v>0</v>
      </c>
      <c r="T215" s="202">
        <f>S215*H215</f>
        <v>0</v>
      </c>
      <c r="AR215" s="23" t="s">
        <v>233</v>
      </c>
      <c r="AT215" s="23" t="s">
        <v>142</v>
      </c>
      <c r="AU215" s="23" t="s">
        <v>81</v>
      </c>
      <c r="AY215" s="23" t="s">
        <v>139</v>
      </c>
      <c r="BE215" s="203">
        <f>IF(N215="základní",J215,0)</f>
        <v>0</v>
      </c>
      <c r="BF215" s="203">
        <f>IF(N215="snížená",J215,0)</f>
        <v>0</v>
      </c>
      <c r="BG215" s="203">
        <f>IF(N215="zákl. přenesená",J215,0)</f>
        <v>0</v>
      </c>
      <c r="BH215" s="203">
        <f>IF(N215="sníž. přenesená",J215,0)</f>
        <v>0</v>
      </c>
      <c r="BI215" s="203">
        <f>IF(N215="nulová",J215,0)</f>
        <v>0</v>
      </c>
      <c r="BJ215" s="23" t="s">
        <v>79</v>
      </c>
      <c r="BK215" s="203">
        <f>ROUND(I215*H215,2)</f>
        <v>0</v>
      </c>
      <c r="BL215" s="23" t="s">
        <v>233</v>
      </c>
      <c r="BM215" s="23" t="s">
        <v>406</v>
      </c>
    </row>
    <row r="216" spans="2:65" s="1" customFormat="1" ht="22.5" customHeight="1">
      <c r="B216" s="40"/>
      <c r="C216" s="192" t="s">
        <v>407</v>
      </c>
      <c r="D216" s="192" t="s">
        <v>142</v>
      </c>
      <c r="E216" s="193" t="s">
        <v>408</v>
      </c>
      <c r="F216" s="194" t="s">
        <v>409</v>
      </c>
      <c r="G216" s="195" t="s">
        <v>156</v>
      </c>
      <c r="H216" s="196">
        <v>4</v>
      </c>
      <c r="I216" s="197"/>
      <c r="J216" s="198">
        <f>ROUND(I216*H216,2)</f>
        <v>0</v>
      </c>
      <c r="K216" s="194" t="s">
        <v>21</v>
      </c>
      <c r="L216" s="60"/>
      <c r="M216" s="199" t="s">
        <v>21</v>
      </c>
      <c r="N216" s="258" t="s">
        <v>42</v>
      </c>
      <c r="O216" s="259"/>
      <c r="P216" s="260">
        <f>O216*H216</f>
        <v>0</v>
      </c>
      <c r="Q216" s="260">
        <v>0</v>
      </c>
      <c r="R216" s="260">
        <f>Q216*H216</f>
        <v>0</v>
      </c>
      <c r="S216" s="260">
        <v>0</v>
      </c>
      <c r="T216" s="261">
        <f>S216*H216</f>
        <v>0</v>
      </c>
      <c r="AR216" s="23" t="s">
        <v>233</v>
      </c>
      <c r="AT216" s="23" t="s">
        <v>142</v>
      </c>
      <c r="AU216" s="23" t="s">
        <v>81</v>
      </c>
      <c r="AY216" s="23" t="s">
        <v>139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3" t="s">
        <v>79</v>
      </c>
      <c r="BK216" s="203">
        <f>ROUND(I216*H216,2)</f>
        <v>0</v>
      </c>
      <c r="BL216" s="23" t="s">
        <v>233</v>
      </c>
      <c r="BM216" s="23" t="s">
        <v>410</v>
      </c>
    </row>
    <row r="217" spans="2:65" s="1" customFormat="1" ht="6.95" customHeight="1">
      <c r="B217" s="55"/>
      <c r="C217" s="56"/>
      <c r="D217" s="56"/>
      <c r="E217" s="56"/>
      <c r="F217" s="56"/>
      <c r="G217" s="56"/>
      <c r="H217" s="56"/>
      <c r="I217" s="138"/>
      <c r="J217" s="56"/>
      <c r="K217" s="56"/>
      <c r="L217" s="60"/>
    </row>
  </sheetData>
  <sheetProtection password="CC35" sheet="1" objects="1" scenarios="1" formatCells="0" formatColumns="0" formatRows="0" sort="0" autoFilter="0"/>
  <autoFilter ref="C93:K216"/>
  <mergeCells count="9"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3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86" t="s">
        <v>92</v>
      </c>
      <c r="H1" s="386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84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7" t="str">
        <f>'Rekapitulace stavby'!K6</f>
        <v>ZŠ U Stadionu 756, Chrudim - modernizace počítačových učeben a oprava WC</v>
      </c>
      <c r="F7" s="388"/>
      <c r="G7" s="388"/>
      <c r="H7" s="388"/>
      <c r="I7" s="116"/>
      <c r="J7" s="28"/>
      <c r="K7" s="30"/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9" t="s">
        <v>411</v>
      </c>
      <c r="F9" s="390"/>
      <c r="G9" s="390"/>
      <c r="H9" s="390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6. 7. 2017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18" t="s">
        <v>29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79" t="s">
        <v>412</v>
      </c>
      <c r="F24" s="379"/>
      <c r="G24" s="379"/>
      <c r="H24" s="37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ROUND(J94,2)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ROUND(SUM(BE94:BE231), 2)</f>
        <v>0</v>
      </c>
      <c r="G30" s="41"/>
      <c r="H30" s="41"/>
      <c r="I30" s="130">
        <v>0.21</v>
      </c>
      <c r="J30" s="129">
        <f>ROUND(ROUND((SUM(BE94:BE231)),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ROUND(SUM(BF94:BF231), 2)</f>
        <v>0</v>
      </c>
      <c r="G31" s="41"/>
      <c r="H31" s="41"/>
      <c r="I31" s="130">
        <v>0.15</v>
      </c>
      <c r="J31" s="129">
        <f>ROUND(ROUND((SUM(BF94:BF231)),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ROUND(SUM(BG94:BG231),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ROUND(SUM(BH94:BH231),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ROUND(SUM(BI94:BI231),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7" t="str">
        <f>E7</f>
        <v>ZŠ U Stadionu 756, Chrudim - modernizace počítačových učeben a oprava WC</v>
      </c>
      <c r="F45" s="388"/>
      <c r="G45" s="388"/>
      <c r="H45" s="388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9" t="str">
        <f>E9</f>
        <v>02 - Modernizace učebny PC2</v>
      </c>
      <c r="F47" s="390"/>
      <c r="G47" s="390"/>
      <c r="H47" s="390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6. 7. 2017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32</v>
      </c>
      <c r="J51" s="34" t="str">
        <f>E21</f>
        <v>Ing. Josef Dvořák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101</v>
      </c>
      <c r="D54" s="131"/>
      <c r="E54" s="131"/>
      <c r="F54" s="131"/>
      <c r="G54" s="131"/>
      <c r="H54" s="131"/>
      <c r="I54" s="144"/>
      <c r="J54" s="145" t="s">
        <v>102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103</v>
      </c>
      <c r="D56" s="41"/>
      <c r="E56" s="41"/>
      <c r="F56" s="41"/>
      <c r="G56" s="41"/>
      <c r="H56" s="41"/>
      <c r="I56" s="117"/>
      <c r="J56" s="127">
        <f>J94</f>
        <v>0</v>
      </c>
      <c r="K56" s="44"/>
      <c r="AU56" s="23" t="s">
        <v>104</v>
      </c>
    </row>
    <row r="57" spans="2:47" s="7" customFormat="1" ht="24.95" customHeight="1">
      <c r="B57" s="148"/>
      <c r="C57" s="149"/>
      <c r="D57" s="150" t="s">
        <v>105</v>
      </c>
      <c r="E57" s="151"/>
      <c r="F57" s="151"/>
      <c r="G57" s="151"/>
      <c r="H57" s="151"/>
      <c r="I57" s="152"/>
      <c r="J57" s="153">
        <f>J95</f>
        <v>0</v>
      </c>
      <c r="K57" s="154"/>
    </row>
    <row r="58" spans="2:47" s="8" customFormat="1" ht="19.899999999999999" customHeight="1">
      <c r="B58" s="155"/>
      <c r="C58" s="156"/>
      <c r="D58" s="157" t="s">
        <v>106</v>
      </c>
      <c r="E58" s="158"/>
      <c r="F58" s="158"/>
      <c r="G58" s="158"/>
      <c r="H58" s="158"/>
      <c r="I58" s="159"/>
      <c r="J58" s="160">
        <f>J96</f>
        <v>0</v>
      </c>
      <c r="K58" s="161"/>
    </row>
    <row r="59" spans="2:47" s="8" customFormat="1" ht="19.899999999999999" customHeight="1">
      <c r="B59" s="155"/>
      <c r="C59" s="156"/>
      <c r="D59" s="157" t="s">
        <v>107</v>
      </c>
      <c r="E59" s="158"/>
      <c r="F59" s="158"/>
      <c r="G59" s="158"/>
      <c r="H59" s="158"/>
      <c r="I59" s="159"/>
      <c r="J59" s="160">
        <f>J104</f>
        <v>0</v>
      </c>
      <c r="K59" s="161"/>
    </row>
    <row r="60" spans="2:47" s="8" customFormat="1" ht="19.899999999999999" customHeight="1">
      <c r="B60" s="155"/>
      <c r="C60" s="156"/>
      <c r="D60" s="157" t="s">
        <v>413</v>
      </c>
      <c r="E60" s="158"/>
      <c r="F60" s="158"/>
      <c r="G60" s="158"/>
      <c r="H60" s="158"/>
      <c r="I60" s="159"/>
      <c r="J60" s="160">
        <f>J122</f>
        <v>0</v>
      </c>
      <c r="K60" s="161"/>
    </row>
    <row r="61" spans="2:47" s="8" customFormat="1" ht="19.899999999999999" customHeight="1">
      <c r="B61" s="155"/>
      <c r="C61" s="156"/>
      <c r="D61" s="157" t="s">
        <v>414</v>
      </c>
      <c r="E61" s="158"/>
      <c r="F61" s="158"/>
      <c r="G61" s="158"/>
      <c r="H61" s="158"/>
      <c r="I61" s="159"/>
      <c r="J61" s="160">
        <f>J126</f>
        <v>0</v>
      </c>
      <c r="K61" s="161"/>
    </row>
    <row r="62" spans="2:47" s="8" customFormat="1" ht="19.899999999999999" customHeight="1">
      <c r="B62" s="155"/>
      <c r="C62" s="156"/>
      <c r="D62" s="157" t="s">
        <v>108</v>
      </c>
      <c r="E62" s="158"/>
      <c r="F62" s="158"/>
      <c r="G62" s="158"/>
      <c r="H62" s="158"/>
      <c r="I62" s="159"/>
      <c r="J62" s="160">
        <f>J129</f>
        <v>0</v>
      </c>
      <c r="K62" s="161"/>
    </row>
    <row r="63" spans="2:47" s="8" customFormat="1" ht="19.899999999999999" customHeight="1">
      <c r="B63" s="155"/>
      <c r="C63" s="156"/>
      <c r="D63" s="157" t="s">
        <v>109</v>
      </c>
      <c r="E63" s="158"/>
      <c r="F63" s="158"/>
      <c r="G63" s="158"/>
      <c r="H63" s="158"/>
      <c r="I63" s="159"/>
      <c r="J63" s="160">
        <f>J132</f>
        <v>0</v>
      </c>
      <c r="K63" s="161"/>
    </row>
    <row r="64" spans="2:47" s="8" customFormat="1" ht="19.899999999999999" customHeight="1">
      <c r="B64" s="155"/>
      <c r="C64" s="156"/>
      <c r="D64" s="157" t="s">
        <v>110</v>
      </c>
      <c r="E64" s="158"/>
      <c r="F64" s="158"/>
      <c r="G64" s="158"/>
      <c r="H64" s="158"/>
      <c r="I64" s="159"/>
      <c r="J64" s="160">
        <f>J137</f>
        <v>0</v>
      </c>
      <c r="K64" s="161"/>
    </row>
    <row r="65" spans="2:12" s="8" customFormat="1" ht="19.899999999999999" customHeight="1">
      <c r="B65" s="155"/>
      <c r="C65" s="156"/>
      <c r="D65" s="157" t="s">
        <v>111</v>
      </c>
      <c r="E65" s="158"/>
      <c r="F65" s="158"/>
      <c r="G65" s="158"/>
      <c r="H65" s="158"/>
      <c r="I65" s="159"/>
      <c r="J65" s="160">
        <f>J156</f>
        <v>0</v>
      </c>
      <c r="K65" s="161"/>
    </row>
    <row r="66" spans="2:12" s="8" customFormat="1" ht="19.899999999999999" customHeight="1">
      <c r="B66" s="155"/>
      <c r="C66" s="156"/>
      <c r="D66" s="157" t="s">
        <v>112</v>
      </c>
      <c r="E66" s="158"/>
      <c r="F66" s="158"/>
      <c r="G66" s="158"/>
      <c r="H66" s="158"/>
      <c r="I66" s="159"/>
      <c r="J66" s="160">
        <f>J163</f>
        <v>0</v>
      </c>
      <c r="K66" s="161"/>
    </row>
    <row r="67" spans="2:12" s="7" customFormat="1" ht="24.95" customHeight="1">
      <c r="B67" s="148"/>
      <c r="C67" s="149"/>
      <c r="D67" s="150" t="s">
        <v>113</v>
      </c>
      <c r="E67" s="151"/>
      <c r="F67" s="151"/>
      <c r="G67" s="151"/>
      <c r="H67" s="151"/>
      <c r="I67" s="152"/>
      <c r="J67" s="153">
        <f>J165</f>
        <v>0</v>
      </c>
      <c r="K67" s="154"/>
    </row>
    <row r="68" spans="2:12" s="8" customFormat="1" ht="19.899999999999999" customHeight="1">
      <c r="B68" s="155"/>
      <c r="C68" s="156"/>
      <c r="D68" s="157" t="s">
        <v>115</v>
      </c>
      <c r="E68" s="158"/>
      <c r="F68" s="158"/>
      <c r="G68" s="158"/>
      <c r="H68" s="158"/>
      <c r="I68" s="159"/>
      <c r="J68" s="160">
        <f>J166</f>
        <v>0</v>
      </c>
      <c r="K68" s="161"/>
    </row>
    <row r="69" spans="2:12" s="8" customFormat="1" ht="19.899999999999999" customHeight="1">
      <c r="B69" s="155"/>
      <c r="C69" s="156"/>
      <c r="D69" s="157" t="s">
        <v>116</v>
      </c>
      <c r="E69" s="158"/>
      <c r="F69" s="158"/>
      <c r="G69" s="158"/>
      <c r="H69" s="158"/>
      <c r="I69" s="159"/>
      <c r="J69" s="160">
        <f>J168</f>
        <v>0</v>
      </c>
      <c r="K69" s="161"/>
    </row>
    <row r="70" spans="2:12" s="8" customFormat="1" ht="19.899999999999999" customHeight="1">
      <c r="B70" s="155"/>
      <c r="C70" s="156"/>
      <c r="D70" s="157" t="s">
        <v>117</v>
      </c>
      <c r="E70" s="158"/>
      <c r="F70" s="158"/>
      <c r="G70" s="158"/>
      <c r="H70" s="158"/>
      <c r="I70" s="159"/>
      <c r="J70" s="160">
        <f>J170</f>
        <v>0</v>
      </c>
      <c r="K70" s="161"/>
    </row>
    <row r="71" spans="2:12" s="8" customFormat="1" ht="19.899999999999999" customHeight="1">
      <c r="B71" s="155"/>
      <c r="C71" s="156"/>
      <c r="D71" s="157" t="s">
        <v>118</v>
      </c>
      <c r="E71" s="158"/>
      <c r="F71" s="158"/>
      <c r="G71" s="158"/>
      <c r="H71" s="158"/>
      <c r="I71" s="159"/>
      <c r="J71" s="160">
        <f>J172</f>
        <v>0</v>
      </c>
      <c r="K71" s="161"/>
    </row>
    <row r="72" spans="2:12" s="8" customFormat="1" ht="19.899999999999999" customHeight="1">
      <c r="B72" s="155"/>
      <c r="C72" s="156"/>
      <c r="D72" s="157" t="s">
        <v>119</v>
      </c>
      <c r="E72" s="158"/>
      <c r="F72" s="158"/>
      <c r="G72" s="158"/>
      <c r="H72" s="158"/>
      <c r="I72" s="159"/>
      <c r="J72" s="160">
        <f>J177</f>
        <v>0</v>
      </c>
      <c r="K72" s="161"/>
    </row>
    <row r="73" spans="2:12" s="8" customFormat="1" ht="19.899999999999999" customHeight="1">
      <c r="B73" s="155"/>
      <c r="C73" s="156"/>
      <c r="D73" s="157" t="s">
        <v>121</v>
      </c>
      <c r="E73" s="158"/>
      <c r="F73" s="158"/>
      <c r="G73" s="158"/>
      <c r="H73" s="158"/>
      <c r="I73" s="159"/>
      <c r="J73" s="160">
        <f>J204</f>
        <v>0</v>
      </c>
      <c r="K73" s="161"/>
    </row>
    <row r="74" spans="2:12" s="8" customFormat="1" ht="19.899999999999999" customHeight="1">
      <c r="B74" s="155"/>
      <c r="C74" s="156"/>
      <c r="D74" s="157" t="s">
        <v>122</v>
      </c>
      <c r="E74" s="158"/>
      <c r="F74" s="158"/>
      <c r="G74" s="158"/>
      <c r="H74" s="158"/>
      <c r="I74" s="159"/>
      <c r="J74" s="160">
        <f>J230</f>
        <v>0</v>
      </c>
      <c r="K74" s="161"/>
    </row>
    <row r="75" spans="2:12" s="1" customFormat="1" ht="21.75" customHeight="1">
      <c r="B75" s="40"/>
      <c r="C75" s="41"/>
      <c r="D75" s="41"/>
      <c r="E75" s="41"/>
      <c r="F75" s="41"/>
      <c r="G75" s="41"/>
      <c r="H75" s="41"/>
      <c r="I75" s="117"/>
      <c r="J75" s="41"/>
      <c r="K75" s="44"/>
    </row>
    <row r="76" spans="2:12" s="1" customFormat="1" ht="6.95" customHeight="1">
      <c r="B76" s="55"/>
      <c r="C76" s="56"/>
      <c r="D76" s="56"/>
      <c r="E76" s="56"/>
      <c r="F76" s="56"/>
      <c r="G76" s="56"/>
      <c r="H76" s="56"/>
      <c r="I76" s="138"/>
      <c r="J76" s="56"/>
      <c r="K76" s="57"/>
    </row>
    <row r="80" spans="2:12" s="1" customFormat="1" ht="6.95" customHeight="1">
      <c r="B80" s="58"/>
      <c r="C80" s="59"/>
      <c r="D80" s="59"/>
      <c r="E80" s="59"/>
      <c r="F80" s="59"/>
      <c r="G80" s="59"/>
      <c r="H80" s="59"/>
      <c r="I80" s="141"/>
      <c r="J80" s="59"/>
      <c r="K80" s="59"/>
      <c r="L80" s="60"/>
    </row>
    <row r="81" spans="2:63" s="1" customFormat="1" ht="36.950000000000003" customHeight="1">
      <c r="B81" s="40"/>
      <c r="C81" s="61" t="s">
        <v>123</v>
      </c>
      <c r="D81" s="62"/>
      <c r="E81" s="62"/>
      <c r="F81" s="62"/>
      <c r="G81" s="62"/>
      <c r="H81" s="62"/>
      <c r="I81" s="162"/>
      <c r="J81" s="62"/>
      <c r="K81" s="62"/>
      <c r="L81" s="60"/>
    </row>
    <row r="82" spans="2:63" s="1" customFormat="1" ht="6.9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3" s="1" customFormat="1" ht="14.45" customHeight="1">
      <c r="B83" s="40"/>
      <c r="C83" s="64" t="s">
        <v>18</v>
      </c>
      <c r="D83" s="62"/>
      <c r="E83" s="62"/>
      <c r="F83" s="62"/>
      <c r="G83" s="62"/>
      <c r="H83" s="62"/>
      <c r="I83" s="162"/>
      <c r="J83" s="62"/>
      <c r="K83" s="62"/>
      <c r="L83" s="60"/>
    </row>
    <row r="84" spans="2:63" s="1" customFormat="1" ht="22.5" customHeight="1">
      <c r="B84" s="40"/>
      <c r="C84" s="62"/>
      <c r="D84" s="62"/>
      <c r="E84" s="383" t="str">
        <f>E7</f>
        <v>ZŠ U Stadionu 756, Chrudim - modernizace počítačových učeben a oprava WC</v>
      </c>
      <c r="F84" s="384"/>
      <c r="G84" s="384"/>
      <c r="H84" s="384"/>
      <c r="I84" s="162"/>
      <c r="J84" s="62"/>
      <c r="K84" s="62"/>
      <c r="L84" s="60"/>
    </row>
    <row r="85" spans="2:63" s="1" customFormat="1" ht="14.45" customHeight="1">
      <c r="B85" s="40"/>
      <c r="C85" s="64" t="s">
        <v>97</v>
      </c>
      <c r="D85" s="62"/>
      <c r="E85" s="62"/>
      <c r="F85" s="62"/>
      <c r="G85" s="62"/>
      <c r="H85" s="62"/>
      <c r="I85" s="162"/>
      <c r="J85" s="62"/>
      <c r="K85" s="62"/>
      <c r="L85" s="60"/>
    </row>
    <row r="86" spans="2:63" s="1" customFormat="1" ht="23.25" customHeight="1">
      <c r="B86" s="40"/>
      <c r="C86" s="62"/>
      <c r="D86" s="62"/>
      <c r="E86" s="351" t="str">
        <f>E9</f>
        <v>02 - Modernizace učebny PC2</v>
      </c>
      <c r="F86" s="385"/>
      <c r="G86" s="385"/>
      <c r="H86" s="385"/>
      <c r="I86" s="162"/>
      <c r="J86" s="62"/>
      <c r="K86" s="62"/>
      <c r="L86" s="60"/>
    </row>
    <row r="87" spans="2:63" s="1" customFormat="1" ht="6.95" customHeight="1">
      <c r="B87" s="40"/>
      <c r="C87" s="62"/>
      <c r="D87" s="62"/>
      <c r="E87" s="62"/>
      <c r="F87" s="62"/>
      <c r="G87" s="62"/>
      <c r="H87" s="62"/>
      <c r="I87" s="162"/>
      <c r="J87" s="62"/>
      <c r="K87" s="62"/>
      <c r="L87" s="60"/>
    </row>
    <row r="88" spans="2:63" s="1" customFormat="1" ht="18" customHeight="1">
      <c r="B88" s="40"/>
      <c r="C88" s="64" t="s">
        <v>23</v>
      </c>
      <c r="D88" s="62"/>
      <c r="E88" s="62"/>
      <c r="F88" s="163" t="str">
        <f>F12</f>
        <v xml:space="preserve"> </v>
      </c>
      <c r="G88" s="62"/>
      <c r="H88" s="62"/>
      <c r="I88" s="164" t="s">
        <v>25</v>
      </c>
      <c r="J88" s="72" t="str">
        <f>IF(J12="","",J12)</f>
        <v>6. 7. 2017</v>
      </c>
      <c r="K88" s="62"/>
      <c r="L88" s="60"/>
    </row>
    <row r="89" spans="2:63" s="1" customFormat="1" ht="6.95" customHeight="1">
      <c r="B89" s="40"/>
      <c r="C89" s="62"/>
      <c r="D89" s="62"/>
      <c r="E89" s="62"/>
      <c r="F89" s="62"/>
      <c r="G89" s="62"/>
      <c r="H89" s="62"/>
      <c r="I89" s="162"/>
      <c r="J89" s="62"/>
      <c r="K89" s="62"/>
      <c r="L89" s="60"/>
    </row>
    <row r="90" spans="2:63" s="1" customFormat="1" ht="15">
      <c r="B90" s="40"/>
      <c r="C90" s="64" t="s">
        <v>27</v>
      </c>
      <c r="D90" s="62"/>
      <c r="E90" s="62"/>
      <c r="F90" s="163" t="str">
        <f>E15</f>
        <v xml:space="preserve"> </v>
      </c>
      <c r="G90" s="62"/>
      <c r="H90" s="62"/>
      <c r="I90" s="164" t="s">
        <v>32</v>
      </c>
      <c r="J90" s="163" t="str">
        <f>E21</f>
        <v>Ing. Josef Dvořák</v>
      </c>
      <c r="K90" s="62"/>
      <c r="L90" s="60"/>
    </row>
    <row r="91" spans="2:63" s="1" customFormat="1" ht="14.45" customHeight="1">
      <c r="B91" s="40"/>
      <c r="C91" s="64" t="s">
        <v>30</v>
      </c>
      <c r="D91" s="62"/>
      <c r="E91" s="62"/>
      <c r="F91" s="163" t="str">
        <f>IF(E18="","",E18)</f>
        <v/>
      </c>
      <c r="G91" s="62"/>
      <c r="H91" s="62"/>
      <c r="I91" s="162"/>
      <c r="J91" s="62"/>
      <c r="K91" s="62"/>
      <c r="L91" s="60"/>
    </row>
    <row r="92" spans="2:63" s="1" customFormat="1" ht="10.35" customHeight="1">
      <c r="B92" s="40"/>
      <c r="C92" s="62"/>
      <c r="D92" s="62"/>
      <c r="E92" s="62"/>
      <c r="F92" s="62"/>
      <c r="G92" s="62"/>
      <c r="H92" s="62"/>
      <c r="I92" s="162"/>
      <c r="J92" s="62"/>
      <c r="K92" s="62"/>
      <c r="L92" s="60"/>
    </row>
    <row r="93" spans="2:63" s="9" customFormat="1" ht="29.25" customHeight="1">
      <c r="B93" s="165"/>
      <c r="C93" s="166" t="s">
        <v>124</v>
      </c>
      <c r="D93" s="167" t="s">
        <v>56</v>
      </c>
      <c r="E93" s="167" t="s">
        <v>52</v>
      </c>
      <c r="F93" s="167" t="s">
        <v>125</v>
      </c>
      <c r="G93" s="167" t="s">
        <v>126</v>
      </c>
      <c r="H93" s="167" t="s">
        <v>127</v>
      </c>
      <c r="I93" s="168" t="s">
        <v>128</v>
      </c>
      <c r="J93" s="167" t="s">
        <v>102</v>
      </c>
      <c r="K93" s="169" t="s">
        <v>129</v>
      </c>
      <c r="L93" s="170"/>
      <c r="M93" s="80" t="s">
        <v>130</v>
      </c>
      <c r="N93" s="81" t="s">
        <v>41</v>
      </c>
      <c r="O93" s="81" t="s">
        <v>131</v>
      </c>
      <c r="P93" s="81" t="s">
        <v>132</v>
      </c>
      <c r="Q93" s="81" t="s">
        <v>133</v>
      </c>
      <c r="R93" s="81" t="s">
        <v>134</v>
      </c>
      <c r="S93" s="81" t="s">
        <v>135</v>
      </c>
      <c r="T93" s="82" t="s">
        <v>136</v>
      </c>
    </row>
    <row r="94" spans="2:63" s="1" customFormat="1" ht="29.25" customHeight="1">
      <c r="B94" s="40"/>
      <c r="C94" s="86" t="s">
        <v>103</v>
      </c>
      <c r="D94" s="62"/>
      <c r="E94" s="62"/>
      <c r="F94" s="62"/>
      <c r="G94" s="62"/>
      <c r="H94" s="62"/>
      <c r="I94" s="162"/>
      <c r="J94" s="171">
        <f>BK94</f>
        <v>0</v>
      </c>
      <c r="K94" s="62"/>
      <c r="L94" s="60"/>
      <c r="M94" s="83"/>
      <c r="N94" s="84"/>
      <c r="O94" s="84"/>
      <c r="P94" s="172">
        <f>P95+P165</f>
        <v>0</v>
      </c>
      <c r="Q94" s="84"/>
      <c r="R94" s="172">
        <f>R95+R165</f>
        <v>2.4682115800000002</v>
      </c>
      <c r="S94" s="84"/>
      <c r="T94" s="173">
        <f>T95+T165</f>
        <v>0.92451467000000009</v>
      </c>
      <c r="AT94" s="23" t="s">
        <v>70</v>
      </c>
      <c r="AU94" s="23" t="s">
        <v>104</v>
      </c>
      <c r="BK94" s="174">
        <f>BK95+BK165</f>
        <v>0</v>
      </c>
    </row>
    <row r="95" spans="2:63" s="10" customFormat="1" ht="37.35" customHeight="1">
      <c r="B95" s="175"/>
      <c r="C95" s="176"/>
      <c r="D95" s="177" t="s">
        <v>70</v>
      </c>
      <c r="E95" s="178" t="s">
        <v>137</v>
      </c>
      <c r="F95" s="178" t="s">
        <v>138</v>
      </c>
      <c r="G95" s="176"/>
      <c r="H95" s="176"/>
      <c r="I95" s="179"/>
      <c r="J95" s="180">
        <f>BK95</f>
        <v>0</v>
      </c>
      <c r="K95" s="176"/>
      <c r="L95" s="181"/>
      <c r="M95" s="182"/>
      <c r="N95" s="183"/>
      <c r="O95" s="183"/>
      <c r="P95" s="184">
        <f>P96+P104+P122+P126+P129+P132+P137+P156+P163</f>
        <v>0</v>
      </c>
      <c r="Q95" s="183"/>
      <c r="R95" s="184">
        <f>R96+R104+R122+R126+R129+R132+R137+R156+R163</f>
        <v>1.78858093</v>
      </c>
      <c r="S95" s="183"/>
      <c r="T95" s="185">
        <f>T96+T104+T122+T126+T129+T132+T137+T156+T163</f>
        <v>0.73110000000000008</v>
      </c>
      <c r="AR95" s="186" t="s">
        <v>79</v>
      </c>
      <c r="AT95" s="187" t="s">
        <v>70</v>
      </c>
      <c r="AU95" s="187" t="s">
        <v>71</v>
      </c>
      <c r="AY95" s="186" t="s">
        <v>139</v>
      </c>
      <c r="BK95" s="188">
        <f>BK96+BK104+BK122+BK126+BK129+BK132+BK137+BK156+BK163</f>
        <v>0</v>
      </c>
    </row>
    <row r="96" spans="2:63" s="10" customFormat="1" ht="19.899999999999999" customHeight="1">
      <c r="B96" s="175"/>
      <c r="C96" s="176"/>
      <c r="D96" s="189" t="s">
        <v>70</v>
      </c>
      <c r="E96" s="190" t="s">
        <v>140</v>
      </c>
      <c r="F96" s="190" t="s">
        <v>141</v>
      </c>
      <c r="G96" s="176"/>
      <c r="H96" s="176"/>
      <c r="I96" s="179"/>
      <c r="J96" s="191">
        <f>BK96</f>
        <v>0</v>
      </c>
      <c r="K96" s="176"/>
      <c r="L96" s="181"/>
      <c r="M96" s="182"/>
      <c r="N96" s="183"/>
      <c r="O96" s="183"/>
      <c r="P96" s="184">
        <f>SUM(P97:P103)</f>
        <v>0</v>
      </c>
      <c r="Q96" s="183"/>
      <c r="R96" s="184">
        <f>SUM(R97:R103)</f>
        <v>0.46280497000000004</v>
      </c>
      <c r="S96" s="183"/>
      <c r="T96" s="185">
        <f>SUM(T97:T103)</f>
        <v>0</v>
      </c>
      <c r="AR96" s="186" t="s">
        <v>79</v>
      </c>
      <c r="AT96" s="187" t="s">
        <v>70</v>
      </c>
      <c r="AU96" s="187" t="s">
        <v>79</v>
      </c>
      <c r="AY96" s="186" t="s">
        <v>139</v>
      </c>
      <c r="BK96" s="188">
        <f>SUM(BK97:BK103)</f>
        <v>0</v>
      </c>
    </row>
    <row r="97" spans="2:65" s="1" customFormat="1" ht="31.5" customHeight="1">
      <c r="B97" s="40"/>
      <c r="C97" s="192" t="s">
        <v>79</v>
      </c>
      <c r="D97" s="192" t="s">
        <v>142</v>
      </c>
      <c r="E97" s="193" t="s">
        <v>415</v>
      </c>
      <c r="F97" s="194" t="s">
        <v>416</v>
      </c>
      <c r="G97" s="195" t="s">
        <v>156</v>
      </c>
      <c r="H97" s="196">
        <v>1</v>
      </c>
      <c r="I97" s="197"/>
      <c r="J97" s="198">
        <f>ROUND(I97*H97,2)</f>
        <v>0</v>
      </c>
      <c r="K97" s="194" t="s">
        <v>146</v>
      </c>
      <c r="L97" s="60"/>
      <c r="M97" s="199" t="s">
        <v>21</v>
      </c>
      <c r="N97" s="200" t="s">
        <v>42</v>
      </c>
      <c r="O97" s="41"/>
      <c r="P97" s="201">
        <f>O97*H97</f>
        <v>0</v>
      </c>
      <c r="Q97" s="201">
        <v>2.588E-2</v>
      </c>
      <c r="R97" s="201">
        <f>Q97*H97</f>
        <v>2.588E-2</v>
      </c>
      <c r="S97" s="201">
        <v>0</v>
      </c>
      <c r="T97" s="202">
        <f>S97*H97</f>
        <v>0</v>
      </c>
      <c r="AR97" s="23" t="s">
        <v>147</v>
      </c>
      <c r="AT97" s="23" t="s">
        <v>142</v>
      </c>
      <c r="AU97" s="23" t="s">
        <v>81</v>
      </c>
      <c r="AY97" s="23" t="s">
        <v>139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79</v>
      </c>
      <c r="BK97" s="203">
        <f>ROUND(I97*H97,2)</f>
        <v>0</v>
      </c>
      <c r="BL97" s="23" t="s">
        <v>147</v>
      </c>
      <c r="BM97" s="23" t="s">
        <v>417</v>
      </c>
    </row>
    <row r="98" spans="2:65" s="11" customFormat="1">
      <c r="B98" s="204"/>
      <c r="C98" s="205"/>
      <c r="D98" s="206" t="s">
        <v>149</v>
      </c>
      <c r="E98" s="207" t="s">
        <v>21</v>
      </c>
      <c r="F98" s="208" t="s">
        <v>150</v>
      </c>
      <c r="G98" s="205"/>
      <c r="H98" s="209" t="s">
        <v>21</v>
      </c>
      <c r="I98" s="210"/>
      <c r="J98" s="205"/>
      <c r="K98" s="205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149</v>
      </c>
      <c r="AU98" s="215" t="s">
        <v>81</v>
      </c>
      <c r="AV98" s="11" t="s">
        <v>79</v>
      </c>
      <c r="AW98" s="11" t="s">
        <v>34</v>
      </c>
      <c r="AX98" s="11" t="s">
        <v>71</v>
      </c>
      <c r="AY98" s="215" t="s">
        <v>139</v>
      </c>
    </row>
    <row r="99" spans="2:65" s="12" customFormat="1">
      <c r="B99" s="216"/>
      <c r="C99" s="217"/>
      <c r="D99" s="229" t="s">
        <v>149</v>
      </c>
      <c r="E99" s="239" t="s">
        <v>21</v>
      </c>
      <c r="F99" s="240" t="s">
        <v>418</v>
      </c>
      <c r="G99" s="217"/>
      <c r="H99" s="241">
        <v>1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149</v>
      </c>
      <c r="AU99" s="226" t="s">
        <v>81</v>
      </c>
      <c r="AV99" s="12" t="s">
        <v>81</v>
      </c>
      <c r="AW99" s="12" t="s">
        <v>34</v>
      </c>
      <c r="AX99" s="12" t="s">
        <v>79</v>
      </c>
      <c r="AY99" s="226" t="s">
        <v>139</v>
      </c>
    </row>
    <row r="100" spans="2:65" s="1" customFormat="1" ht="22.5" customHeight="1">
      <c r="B100" s="40"/>
      <c r="C100" s="247" t="s">
        <v>81</v>
      </c>
      <c r="D100" s="247" t="s">
        <v>309</v>
      </c>
      <c r="E100" s="248" t="s">
        <v>419</v>
      </c>
      <c r="F100" s="249" t="s">
        <v>420</v>
      </c>
      <c r="G100" s="250" t="s">
        <v>156</v>
      </c>
      <c r="H100" s="251">
        <v>1</v>
      </c>
      <c r="I100" s="252"/>
      <c r="J100" s="253">
        <f>ROUND(I100*H100,2)</f>
        <v>0</v>
      </c>
      <c r="K100" s="249" t="s">
        <v>21</v>
      </c>
      <c r="L100" s="254"/>
      <c r="M100" s="255" t="s">
        <v>21</v>
      </c>
      <c r="N100" s="256" t="s">
        <v>42</v>
      </c>
      <c r="O100" s="41"/>
      <c r="P100" s="201">
        <f>O100*H100</f>
        <v>0</v>
      </c>
      <c r="Q100" s="201">
        <v>6.2E-2</v>
      </c>
      <c r="R100" s="201">
        <f>Q100*H100</f>
        <v>6.2E-2</v>
      </c>
      <c r="S100" s="201">
        <v>0</v>
      </c>
      <c r="T100" s="202">
        <f>S100*H100</f>
        <v>0</v>
      </c>
      <c r="AR100" s="23" t="s">
        <v>186</v>
      </c>
      <c r="AT100" s="23" t="s">
        <v>309</v>
      </c>
      <c r="AU100" s="23" t="s">
        <v>81</v>
      </c>
      <c r="AY100" s="23" t="s">
        <v>139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79</v>
      </c>
      <c r="BK100" s="203">
        <f>ROUND(I100*H100,2)</f>
        <v>0</v>
      </c>
      <c r="BL100" s="23" t="s">
        <v>147</v>
      </c>
      <c r="BM100" s="23" t="s">
        <v>421</v>
      </c>
    </row>
    <row r="101" spans="2:65" s="1" customFormat="1" ht="31.5" customHeight="1">
      <c r="B101" s="40"/>
      <c r="C101" s="192" t="s">
        <v>140</v>
      </c>
      <c r="D101" s="192" t="s">
        <v>142</v>
      </c>
      <c r="E101" s="193" t="s">
        <v>422</v>
      </c>
      <c r="F101" s="194" t="s">
        <v>423</v>
      </c>
      <c r="G101" s="195" t="s">
        <v>145</v>
      </c>
      <c r="H101" s="196">
        <v>3.2130000000000001</v>
      </c>
      <c r="I101" s="197"/>
      <c r="J101" s="198">
        <f>ROUND(I101*H101,2)</f>
        <v>0</v>
      </c>
      <c r="K101" s="194" t="s">
        <v>146</v>
      </c>
      <c r="L101" s="60"/>
      <c r="M101" s="199" t="s">
        <v>21</v>
      </c>
      <c r="N101" s="200" t="s">
        <v>42</v>
      </c>
      <c r="O101" s="41"/>
      <c r="P101" s="201">
        <f>O101*H101</f>
        <v>0</v>
      </c>
      <c r="Q101" s="201">
        <v>0.11669</v>
      </c>
      <c r="R101" s="201">
        <f>Q101*H101</f>
        <v>0.37492497000000002</v>
      </c>
      <c r="S101" s="201">
        <v>0</v>
      </c>
      <c r="T101" s="202">
        <f>S101*H101</f>
        <v>0</v>
      </c>
      <c r="AR101" s="23" t="s">
        <v>147</v>
      </c>
      <c r="AT101" s="23" t="s">
        <v>142</v>
      </c>
      <c r="AU101" s="23" t="s">
        <v>81</v>
      </c>
      <c r="AY101" s="23" t="s">
        <v>139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3" t="s">
        <v>79</v>
      </c>
      <c r="BK101" s="203">
        <f>ROUND(I101*H101,2)</f>
        <v>0</v>
      </c>
      <c r="BL101" s="23" t="s">
        <v>147</v>
      </c>
      <c r="BM101" s="23" t="s">
        <v>424</v>
      </c>
    </row>
    <row r="102" spans="2:65" s="11" customFormat="1">
      <c r="B102" s="204"/>
      <c r="C102" s="205"/>
      <c r="D102" s="206" t="s">
        <v>149</v>
      </c>
      <c r="E102" s="207" t="s">
        <v>21</v>
      </c>
      <c r="F102" s="208" t="s">
        <v>150</v>
      </c>
      <c r="G102" s="205"/>
      <c r="H102" s="209" t="s">
        <v>21</v>
      </c>
      <c r="I102" s="210"/>
      <c r="J102" s="205"/>
      <c r="K102" s="205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149</v>
      </c>
      <c r="AU102" s="215" t="s">
        <v>81</v>
      </c>
      <c r="AV102" s="11" t="s">
        <v>79</v>
      </c>
      <c r="AW102" s="11" t="s">
        <v>34</v>
      </c>
      <c r="AX102" s="11" t="s">
        <v>71</v>
      </c>
      <c r="AY102" s="215" t="s">
        <v>139</v>
      </c>
    </row>
    <row r="103" spans="2:65" s="12" customFormat="1">
      <c r="B103" s="216"/>
      <c r="C103" s="217"/>
      <c r="D103" s="206" t="s">
        <v>149</v>
      </c>
      <c r="E103" s="218" t="s">
        <v>21</v>
      </c>
      <c r="F103" s="219" t="s">
        <v>425</v>
      </c>
      <c r="G103" s="217"/>
      <c r="H103" s="220">
        <v>3.2130000000000001</v>
      </c>
      <c r="I103" s="221"/>
      <c r="J103" s="217"/>
      <c r="K103" s="217"/>
      <c r="L103" s="222"/>
      <c r="M103" s="223"/>
      <c r="N103" s="224"/>
      <c r="O103" s="224"/>
      <c r="P103" s="224"/>
      <c r="Q103" s="224"/>
      <c r="R103" s="224"/>
      <c r="S103" s="224"/>
      <c r="T103" s="225"/>
      <c r="AT103" s="226" t="s">
        <v>149</v>
      </c>
      <c r="AU103" s="226" t="s">
        <v>81</v>
      </c>
      <c r="AV103" s="12" t="s">
        <v>81</v>
      </c>
      <c r="AW103" s="12" t="s">
        <v>34</v>
      </c>
      <c r="AX103" s="12" t="s">
        <v>79</v>
      </c>
      <c r="AY103" s="226" t="s">
        <v>139</v>
      </c>
    </row>
    <row r="104" spans="2:65" s="10" customFormat="1" ht="29.85" customHeight="1">
      <c r="B104" s="175"/>
      <c r="C104" s="176"/>
      <c r="D104" s="189" t="s">
        <v>70</v>
      </c>
      <c r="E104" s="190" t="s">
        <v>152</v>
      </c>
      <c r="F104" s="190" t="s">
        <v>153</v>
      </c>
      <c r="G104" s="176"/>
      <c r="H104" s="176"/>
      <c r="I104" s="179"/>
      <c r="J104" s="191">
        <f>BK104</f>
        <v>0</v>
      </c>
      <c r="K104" s="176"/>
      <c r="L104" s="181"/>
      <c r="M104" s="182"/>
      <c r="N104" s="183"/>
      <c r="O104" s="183"/>
      <c r="P104" s="184">
        <f>SUM(P105:P121)</f>
        <v>0</v>
      </c>
      <c r="Q104" s="183"/>
      <c r="R104" s="184">
        <f>SUM(R105:R121)</f>
        <v>1.1995628199999999</v>
      </c>
      <c r="S104" s="183"/>
      <c r="T104" s="185">
        <f>SUM(T105:T121)</f>
        <v>0</v>
      </c>
      <c r="AR104" s="186" t="s">
        <v>79</v>
      </c>
      <c r="AT104" s="187" t="s">
        <v>70</v>
      </c>
      <c r="AU104" s="187" t="s">
        <v>79</v>
      </c>
      <c r="AY104" s="186" t="s">
        <v>139</v>
      </c>
      <c r="BK104" s="188">
        <f>SUM(BK105:BK121)</f>
        <v>0</v>
      </c>
    </row>
    <row r="105" spans="2:65" s="1" customFormat="1" ht="31.5" customHeight="1">
      <c r="B105" s="40"/>
      <c r="C105" s="192" t="s">
        <v>147</v>
      </c>
      <c r="D105" s="192" t="s">
        <v>142</v>
      </c>
      <c r="E105" s="193" t="s">
        <v>154</v>
      </c>
      <c r="F105" s="194" t="s">
        <v>155</v>
      </c>
      <c r="G105" s="195" t="s">
        <v>156</v>
      </c>
      <c r="H105" s="196">
        <v>4</v>
      </c>
      <c r="I105" s="197"/>
      <c r="J105" s="198">
        <f>ROUND(I105*H105,2)</f>
        <v>0</v>
      </c>
      <c r="K105" s="194" t="s">
        <v>146</v>
      </c>
      <c r="L105" s="60"/>
      <c r="M105" s="199" t="s">
        <v>21</v>
      </c>
      <c r="N105" s="200" t="s">
        <v>42</v>
      </c>
      <c r="O105" s="41"/>
      <c r="P105" s="201">
        <f>O105*H105</f>
        <v>0</v>
      </c>
      <c r="Q105" s="201">
        <v>0.14699999999999999</v>
      </c>
      <c r="R105" s="201">
        <f>Q105*H105</f>
        <v>0.58799999999999997</v>
      </c>
      <c r="S105" s="201">
        <v>0</v>
      </c>
      <c r="T105" s="202">
        <f>S105*H105</f>
        <v>0</v>
      </c>
      <c r="AR105" s="23" t="s">
        <v>147</v>
      </c>
      <c r="AT105" s="23" t="s">
        <v>142</v>
      </c>
      <c r="AU105" s="23" t="s">
        <v>81</v>
      </c>
      <c r="AY105" s="23" t="s">
        <v>139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23" t="s">
        <v>79</v>
      </c>
      <c r="BK105" s="203">
        <f>ROUND(I105*H105,2)</f>
        <v>0</v>
      </c>
      <c r="BL105" s="23" t="s">
        <v>147</v>
      </c>
      <c r="BM105" s="23" t="s">
        <v>426</v>
      </c>
    </row>
    <row r="106" spans="2:65" s="11" customFormat="1">
      <c r="B106" s="204"/>
      <c r="C106" s="205"/>
      <c r="D106" s="206" t="s">
        <v>149</v>
      </c>
      <c r="E106" s="207" t="s">
        <v>21</v>
      </c>
      <c r="F106" s="208" t="s">
        <v>150</v>
      </c>
      <c r="G106" s="205"/>
      <c r="H106" s="209" t="s">
        <v>21</v>
      </c>
      <c r="I106" s="210"/>
      <c r="J106" s="205"/>
      <c r="K106" s="205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149</v>
      </c>
      <c r="AU106" s="215" t="s">
        <v>81</v>
      </c>
      <c r="AV106" s="11" t="s">
        <v>79</v>
      </c>
      <c r="AW106" s="11" t="s">
        <v>34</v>
      </c>
      <c r="AX106" s="11" t="s">
        <v>71</v>
      </c>
      <c r="AY106" s="215" t="s">
        <v>139</v>
      </c>
    </row>
    <row r="107" spans="2:65" s="12" customFormat="1">
      <c r="B107" s="216"/>
      <c r="C107" s="217"/>
      <c r="D107" s="206" t="s">
        <v>149</v>
      </c>
      <c r="E107" s="218" t="s">
        <v>21</v>
      </c>
      <c r="F107" s="219" t="s">
        <v>427</v>
      </c>
      <c r="G107" s="217"/>
      <c r="H107" s="220">
        <v>2</v>
      </c>
      <c r="I107" s="221"/>
      <c r="J107" s="217"/>
      <c r="K107" s="217"/>
      <c r="L107" s="222"/>
      <c r="M107" s="223"/>
      <c r="N107" s="224"/>
      <c r="O107" s="224"/>
      <c r="P107" s="224"/>
      <c r="Q107" s="224"/>
      <c r="R107" s="224"/>
      <c r="S107" s="224"/>
      <c r="T107" s="225"/>
      <c r="AT107" s="226" t="s">
        <v>149</v>
      </c>
      <c r="AU107" s="226" t="s">
        <v>81</v>
      </c>
      <c r="AV107" s="12" t="s">
        <v>81</v>
      </c>
      <c r="AW107" s="12" t="s">
        <v>34</v>
      </c>
      <c r="AX107" s="12" t="s">
        <v>71</v>
      </c>
      <c r="AY107" s="226" t="s">
        <v>139</v>
      </c>
    </row>
    <row r="108" spans="2:65" s="12" customFormat="1">
      <c r="B108" s="216"/>
      <c r="C108" s="217"/>
      <c r="D108" s="206" t="s">
        <v>149</v>
      </c>
      <c r="E108" s="218" t="s">
        <v>21</v>
      </c>
      <c r="F108" s="219" t="s">
        <v>428</v>
      </c>
      <c r="G108" s="217"/>
      <c r="H108" s="220">
        <v>2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149</v>
      </c>
      <c r="AU108" s="226" t="s">
        <v>81</v>
      </c>
      <c r="AV108" s="12" t="s">
        <v>81</v>
      </c>
      <c r="AW108" s="12" t="s">
        <v>34</v>
      </c>
      <c r="AX108" s="12" t="s">
        <v>71</v>
      </c>
      <c r="AY108" s="226" t="s">
        <v>139</v>
      </c>
    </row>
    <row r="109" spans="2:65" s="13" customFormat="1">
      <c r="B109" s="227"/>
      <c r="C109" s="228"/>
      <c r="D109" s="229" t="s">
        <v>149</v>
      </c>
      <c r="E109" s="230" t="s">
        <v>21</v>
      </c>
      <c r="F109" s="231" t="s">
        <v>160</v>
      </c>
      <c r="G109" s="228"/>
      <c r="H109" s="232">
        <v>4</v>
      </c>
      <c r="I109" s="233"/>
      <c r="J109" s="228"/>
      <c r="K109" s="228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149</v>
      </c>
      <c r="AU109" s="238" t="s">
        <v>81</v>
      </c>
      <c r="AV109" s="13" t="s">
        <v>147</v>
      </c>
      <c r="AW109" s="13" t="s">
        <v>34</v>
      </c>
      <c r="AX109" s="13" t="s">
        <v>79</v>
      </c>
      <c r="AY109" s="238" t="s">
        <v>139</v>
      </c>
    </row>
    <row r="110" spans="2:65" s="1" customFormat="1" ht="31.5" customHeight="1">
      <c r="B110" s="40"/>
      <c r="C110" s="192" t="s">
        <v>168</v>
      </c>
      <c r="D110" s="192" t="s">
        <v>142</v>
      </c>
      <c r="E110" s="193" t="s">
        <v>161</v>
      </c>
      <c r="F110" s="194" t="s">
        <v>162</v>
      </c>
      <c r="G110" s="195" t="s">
        <v>156</v>
      </c>
      <c r="H110" s="196">
        <v>5</v>
      </c>
      <c r="I110" s="197"/>
      <c r="J110" s="198">
        <f>ROUND(I110*H110,2)</f>
        <v>0</v>
      </c>
      <c r="K110" s="194" t="s">
        <v>146</v>
      </c>
      <c r="L110" s="60"/>
      <c r="M110" s="199" t="s">
        <v>21</v>
      </c>
      <c r="N110" s="200" t="s">
        <v>42</v>
      </c>
      <c r="O110" s="41"/>
      <c r="P110" s="201">
        <f>O110*H110</f>
        <v>0</v>
      </c>
      <c r="Q110" s="201">
        <v>3.8199999999999998E-2</v>
      </c>
      <c r="R110" s="201">
        <f>Q110*H110</f>
        <v>0.191</v>
      </c>
      <c r="S110" s="201">
        <v>0</v>
      </c>
      <c r="T110" s="202">
        <f>S110*H110</f>
        <v>0</v>
      </c>
      <c r="AR110" s="23" t="s">
        <v>147</v>
      </c>
      <c r="AT110" s="23" t="s">
        <v>142</v>
      </c>
      <c r="AU110" s="23" t="s">
        <v>81</v>
      </c>
      <c r="AY110" s="23" t="s">
        <v>139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79</v>
      </c>
      <c r="BK110" s="203">
        <f>ROUND(I110*H110,2)</f>
        <v>0</v>
      </c>
      <c r="BL110" s="23" t="s">
        <v>147</v>
      </c>
      <c r="BM110" s="23" t="s">
        <v>429</v>
      </c>
    </row>
    <row r="111" spans="2:65" s="11" customFormat="1">
      <c r="B111" s="204"/>
      <c r="C111" s="205"/>
      <c r="D111" s="206" t="s">
        <v>149</v>
      </c>
      <c r="E111" s="207" t="s">
        <v>21</v>
      </c>
      <c r="F111" s="208" t="s">
        <v>150</v>
      </c>
      <c r="G111" s="205"/>
      <c r="H111" s="209" t="s">
        <v>21</v>
      </c>
      <c r="I111" s="210"/>
      <c r="J111" s="205"/>
      <c r="K111" s="205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149</v>
      </c>
      <c r="AU111" s="215" t="s">
        <v>81</v>
      </c>
      <c r="AV111" s="11" t="s">
        <v>79</v>
      </c>
      <c r="AW111" s="11" t="s">
        <v>34</v>
      </c>
      <c r="AX111" s="11" t="s">
        <v>71</v>
      </c>
      <c r="AY111" s="215" t="s">
        <v>139</v>
      </c>
    </row>
    <row r="112" spans="2:65" s="12" customFormat="1">
      <c r="B112" s="216"/>
      <c r="C112" s="217"/>
      <c r="D112" s="229" t="s">
        <v>149</v>
      </c>
      <c r="E112" s="239" t="s">
        <v>21</v>
      </c>
      <c r="F112" s="240" t="s">
        <v>164</v>
      </c>
      <c r="G112" s="217"/>
      <c r="H112" s="241">
        <v>5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149</v>
      </c>
      <c r="AU112" s="226" t="s">
        <v>81</v>
      </c>
      <c r="AV112" s="12" t="s">
        <v>81</v>
      </c>
      <c r="AW112" s="12" t="s">
        <v>34</v>
      </c>
      <c r="AX112" s="12" t="s">
        <v>79</v>
      </c>
      <c r="AY112" s="226" t="s">
        <v>139</v>
      </c>
    </row>
    <row r="113" spans="2:65" s="1" customFormat="1" ht="31.5" customHeight="1">
      <c r="B113" s="40"/>
      <c r="C113" s="192" t="s">
        <v>172</v>
      </c>
      <c r="D113" s="192" t="s">
        <v>142</v>
      </c>
      <c r="E113" s="193" t="s">
        <v>165</v>
      </c>
      <c r="F113" s="194" t="s">
        <v>166</v>
      </c>
      <c r="G113" s="195" t="s">
        <v>145</v>
      </c>
      <c r="H113" s="196">
        <v>42</v>
      </c>
      <c r="I113" s="197"/>
      <c r="J113" s="198">
        <f>ROUND(I113*H113,2)</f>
        <v>0</v>
      </c>
      <c r="K113" s="194" t="s">
        <v>146</v>
      </c>
      <c r="L113" s="60"/>
      <c r="M113" s="199" t="s">
        <v>21</v>
      </c>
      <c r="N113" s="200" t="s">
        <v>42</v>
      </c>
      <c r="O113" s="41"/>
      <c r="P113" s="201">
        <f>O113*H113</f>
        <v>0</v>
      </c>
      <c r="Q113" s="201">
        <v>2.5999999999999998E-4</v>
      </c>
      <c r="R113" s="201">
        <f>Q113*H113</f>
        <v>1.0919999999999999E-2</v>
      </c>
      <c r="S113" s="201">
        <v>0</v>
      </c>
      <c r="T113" s="202">
        <f>S113*H113</f>
        <v>0</v>
      </c>
      <c r="AR113" s="23" t="s">
        <v>147</v>
      </c>
      <c r="AT113" s="23" t="s">
        <v>142</v>
      </c>
      <c r="AU113" s="23" t="s">
        <v>81</v>
      </c>
      <c r="AY113" s="23" t="s">
        <v>139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3" t="s">
        <v>79</v>
      </c>
      <c r="BK113" s="203">
        <f>ROUND(I113*H113,2)</f>
        <v>0</v>
      </c>
      <c r="BL113" s="23" t="s">
        <v>147</v>
      </c>
      <c r="BM113" s="23" t="s">
        <v>430</v>
      </c>
    </row>
    <row r="114" spans="2:65" s="1" customFormat="1" ht="31.5" customHeight="1">
      <c r="B114" s="40"/>
      <c r="C114" s="192" t="s">
        <v>176</v>
      </c>
      <c r="D114" s="192" t="s">
        <v>142</v>
      </c>
      <c r="E114" s="193" t="s">
        <v>169</v>
      </c>
      <c r="F114" s="194" t="s">
        <v>170</v>
      </c>
      <c r="G114" s="195" t="s">
        <v>145</v>
      </c>
      <c r="H114" s="196">
        <v>42</v>
      </c>
      <c r="I114" s="197"/>
      <c r="J114" s="198">
        <f>ROUND(I114*H114,2)</f>
        <v>0</v>
      </c>
      <c r="K114" s="194" t="s">
        <v>146</v>
      </c>
      <c r="L114" s="60"/>
      <c r="M114" s="199" t="s">
        <v>21</v>
      </c>
      <c r="N114" s="200" t="s">
        <v>42</v>
      </c>
      <c r="O114" s="41"/>
      <c r="P114" s="201">
        <f>O114*H114</f>
        <v>0</v>
      </c>
      <c r="Q114" s="201">
        <v>3.0000000000000001E-3</v>
      </c>
      <c r="R114" s="201">
        <f>Q114*H114</f>
        <v>0.126</v>
      </c>
      <c r="S114" s="201">
        <v>0</v>
      </c>
      <c r="T114" s="202">
        <f>S114*H114</f>
        <v>0</v>
      </c>
      <c r="AR114" s="23" t="s">
        <v>147</v>
      </c>
      <c r="AT114" s="23" t="s">
        <v>142</v>
      </c>
      <c r="AU114" s="23" t="s">
        <v>81</v>
      </c>
      <c r="AY114" s="23" t="s">
        <v>139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79</v>
      </c>
      <c r="BK114" s="203">
        <f>ROUND(I114*H114,2)</f>
        <v>0</v>
      </c>
      <c r="BL114" s="23" t="s">
        <v>147</v>
      </c>
      <c r="BM114" s="23" t="s">
        <v>431</v>
      </c>
    </row>
    <row r="115" spans="2:65" s="1" customFormat="1" ht="31.5" customHeight="1">
      <c r="B115" s="40"/>
      <c r="C115" s="192" t="s">
        <v>186</v>
      </c>
      <c r="D115" s="192" t="s">
        <v>142</v>
      </c>
      <c r="E115" s="193" t="s">
        <v>173</v>
      </c>
      <c r="F115" s="194" t="s">
        <v>174</v>
      </c>
      <c r="G115" s="195" t="s">
        <v>145</v>
      </c>
      <c r="H115" s="196">
        <v>87.007000000000005</v>
      </c>
      <c r="I115" s="197"/>
      <c r="J115" s="198">
        <f>ROUND(I115*H115,2)</f>
        <v>0</v>
      </c>
      <c r="K115" s="194" t="s">
        <v>146</v>
      </c>
      <c r="L115" s="60"/>
      <c r="M115" s="199" t="s">
        <v>21</v>
      </c>
      <c r="N115" s="200" t="s">
        <v>42</v>
      </c>
      <c r="O115" s="41"/>
      <c r="P115" s="201">
        <f>O115*H115</f>
        <v>0</v>
      </c>
      <c r="Q115" s="201">
        <v>2.5999999999999998E-4</v>
      </c>
      <c r="R115" s="201">
        <f>Q115*H115</f>
        <v>2.2621820000000001E-2</v>
      </c>
      <c r="S115" s="201">
        <v>0</v>
      </c>
      <c r="T115" s="202">
        <f>S115*H115</f>
        <v>0</v>
      </c>
      <c r="AR115" s="23" t="s">
        <v>147</v>
      </c>
      <c r="AT115" s="23" t="s">
        <v>142</v>
      </c>
      <c r="AU115" s="23" t="s">
        <v>81</v>
      </c>
      <c r="AY115" s="23" t="s">
        <v>139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3" t="s">
        <v>79</v>
      </c>
      <c r="BK115" s="203">
        <f>ROUND(I115*H115,2)</f>
        <v>0</v>
      </c>
      <c r="BL115" s="23" t="s">
        <v>147</v>
      </c>
      <c r="BM115" s="23" t="s">
        <v>432</v>
      </c>
    </row>
    <row r="116" spans="2:65" s="1" customFormat="1" ht="22.5" customHeight="1">
      <c r="B116" s="40"/>
      <c r="C116" s="192" t="s">
        <v>193</v>
      </c>
      <c r="D116" s="192" t="s">
        <v>142</v>
      </c>
      <c r="E116" s="193" t="s">
        <v>177</v>
      </c>
      <c r="F116" s="194" t="s">
        <v>178</v>
      </c>
      <c r="G116" s="195" t="s">
        <v>145</v>
      </c>
      <c r="H116" s="196">
        <v>87.007000000000005</v>
      </c>
      <c r="I116" s="197"/>
      <c r="J116" s="198">
        <f>ROUND(I116*H116,2)</f>
        <v>0</v>
      </c>
      <c r="K116" s="194" t="s">
        <v>146</v>
      </c>
      <c r="L116" s="60"/>
      <c r="M116" s="199" t="s">
        <v>21</v>
      </c>
      <c r="N116" s="200" t="s">
        <v>42</v>
      </c>
      <c r="O116" s="41"/>
      <c r="P116" s="201">
        <f>O116*H116</f>
        <v>0</v>
      </c>
      <c r="Q116" s="201">
        <v>3.0000000000000001E-3</v>
      </c>
      <c r="R116" s="201">
        <f>Q116*H116</f>
        <v>0.261021</v>
      </c>
      <c r="S116" s="201">
        <v>0</v>
      </c>
      <c r="T116" s="202">
        <f>S116*H116</f>
        <v>0</v>
      </c>
      <c r="AR116" s="23" t="s">
        <v>147</v>
      </c>
      <c r="AT116" s="23" t="s">
        <v>142</v>
      </c>
      <c r="AU116" s="23" t="s">
        <v>81</v>
      </c>
      <c r="AY116" s="23" t="s">
        <v>139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79</v>
      </c>
      <c r="BK116" s="203">
        <f>ROUND(I116*H116,2)</f>
        <v>0</v>
      </c>
      <c r="BL116" s="23" t="s">
        <v>147</v>
      </c>
      <c r="BM116" s="23" t="s">
        <v>433</v>
      </c>
    </row>
    <row r="117" spans="2:65" s="11" customFormat="1">
      <c r="B117" s="204"/>
      <c r="C117" s="205"/>
      <c r="D117" s="206" t="s">
        <v>149</v>
      </c>
      <c r="E117" s="207" t="s">
        <v>21</v>
      </c>
      <c r="F117" s="208" t="s">
        <v>150</v>
      </c>
      <c r="G117" s="205"/>
      <c r="H117" s="209" t="s">
        <v>21</v>
      </c>
      <c r="I117" s="210"/>
      <c r="J117" s="205"/>
      <c r="K117" s="205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149</v>
      </c>
      <c r="AU117" s="215" t="s">
        <v>81</v>
      </c>
      <c r="AV117" s="11" t="s">
        <v>79</v>
      </c>
      <c r="AW117" s="11" t="s">
        <v>34</v>
      </c>
      <c r="AX117" s="11" t="s">
        <v>71</v>
      </c>
      <c r="AY117" s="215" t="s">
        <v>139</v>
      </c>
    </row>
    <row r="118" spans="2:65" s="12" customFormat="1">
      <c r="B118" s="216"/>
      <c r="C118" s="217"/>
      <c r="D118" s="206" t="s">
        <v>149</v>
      </c>
      <c r="E118" s="218" t="s">
        <v>21</v>
      </c>
      <c r="F118" s="219" t="s">
        <v>434</v>
      </c>
      <c r="G118" s="217"/>
      <c r="H118" s="220">
        <v>84.89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149</v>
      </c>
      <c r="AU118" s="226" t="s">
        <v>81</v>
      </c>
      <c r="AV118" s="12" t="s">
        <v>81</v>
      </c>
      <c r="AW118" s="12" t="s">
        <v>34</v>
      </c>
      <c r="AX118" s="12" t="s">
        <v>71</v>
      </c>
      <c r="AY118" s="226" t="s">
        <v>139</v>
      </c>
    </row>
    <row r="119" spans="2:65" s="12" customFormat="1">
      <c r="B119" s="216"/>
      <c r="C119" s="217"/>
      <c r="D119" s="206" t="s">
        <v>149</v>
      </c>
      <c r="E119" s="218" t="s">
        <v>21</v>
      </c>
      <c r="F119" s="219" t="s">
        <v>435</v>
      </c>
      <c r="G119" s="217"/>
      <c r="H119" s="220">
        <v>-3.9830000000000001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149</v>
      </c>
      <c r="AU119" s="226" t="s">
        <v>81</v>
      </c>
      <c r="AV119" s="12" t="s">
        <v>81</v>
      </c>
      <c r="AW119" s="12" t="s">
        <v>34</v>
      </c>
      <c r="AX119" s="12" t="s">
        <v>71</v>
      </c>
      <c r="AY119" s="226" t="s">
        <v>139</v>
      </c>
    </row>
    <row r="120" spans="2:65" s="12" customFormat="1">
      <c r="B120" s="216"/>
      <c r="C120" s="217"/>
      <c r="D120" s="206" t="s">
        <v>149</v>
      </c>
      <c r="E120" s="218" t="s">
        <v>21</v>
      </c>
      <c r="F120" s="219" t="s">
        <v>436</v>
      </c>
      <c r="G120" s="217"/>
      <c r="H120" s="220">
        <v>6.1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149</v>
      </c>
      <c r="AU120" s="226" t="s">
        <v>81</v>
      </c>
      <c r="AV120" s="12" t="s">
        <v>81</v>
      </c>
      <c r="AW120" s="12" t="s">
        <v>34</v>
      </c>
      <c r="AX120" s="12" t="s">
        <v>71</v>
      </c>
      <c r="AY120" s="226" t="s">
        <v>139</v>
      </c>
    </row>
    <row r="121" spans="2:65" s="13" customFormat="1">
      <c r="B121" s="227"/>
      <c r="C121" s="228"/>
      <c r="D121" s="206" t="s">
        <v>149</v>
      </c>
      <c r="E121" s="242" t="s">
        <v>183</v>
      </c>
      <c r="F121" s="243" t="s">
        <v>160</v>
      </c>
      <c r="G121" s="228"/>
      <c r="H121" s="244">
        <v>87.007000000000005</v>
      </c>
      <c r="I121" s="233"/>
      <c r="J121" s="228"/>
      <c r="K121" s="228"/>
      <c r="L121" s="234"/>
      <c r="M121" s="235"/>
      <c r="N121" s="236"/>
      <c r="O121" s="236"/>
      <c r="P121" s="236"/>
      <c r="Q121" s="236"/>
      <c r="R121" s="236"/>
      <c r="S121" s="236"/>
      <c r="T121" s="237"/>
      <c r="AT121" s="238" t="s">
        <v>149</v>
      </c>
      <c r="AU121" s="238" t="s">
        <v>81</v>
      </c>
      <c r="AV121" s="13" t="s">
        <v>147</v>
      </c>
      <c r="AW121" s="13" t="s">
        <v>34</v>
      </c>
      <c r="AX121" s="13" t="s">
        <v>79</v>
      </c>
      <c r="AY121" s="238" t="s">
        <v>139</v>
      </c>
    </row>
    <row r="122" spans="2:65" s="10" customFormat="1" ht="29.85" customHeight="1">
      <c r="B122" s="175"/>
      <c r="C122" s="176"/>
      <c r="D122" s="189" t="s">
        <v>70</v>
      </c>
      <c r="E122" s="190" t="s">
        <v>437</v>
      </c>
      <c r="F122" s="190" t="s">
        <v>438</v>
      </c>
      <c r="G122" s="176"/>
      <c r="H122" s="176"/>
      <c r="I122" s="179"/>
      <c r="J122" s="191">
        <f>BK122</f>
        <v>0</v>
      </c>
      <c r="K122" s="176"/>
      <c r="L122" s="181"/>
      <c r="M122" s="182"/>
      <c r="N122" s="183"/>
      <c r="O122" s="183"/>
      <c r="P122" s="184">
        <f>SUM(P123:P125)</f>
        <v>0</v>
      </c>
      <c r="Q122" s="183"/>
      <c r="R122" s="184">
        <f>SUM(R123:R125)</f>
        <v>4.7383139999999997E-2</v>
      </c>
      <c r="S122" s="183"/>
      <c r="T122" s="185">
        <f>SUM(T123:T125)</f>
        <v>0</v>
      </c>
      <c r="AR122" s="186" t="s">
        <v>79</v>
      </c>
      <c r="AT122" s="187" t="s">
        <v>70</v>
      </c>
      <c r="AU122" s="187" t="s">
        <v>79</v>
      </c>
      <c r="AY122" s="186" t="s">
        <v>139</v>
      </c>
      <c r="BK122" s="188">
        <f>SUM(BK123:BK125)</f>
        <v>0</v>
      </c>
    </row>
    <row r="123" spans="2:65" s="1" customFormat="1" ht="31.5" customHeight="1">
      <c r="B123" s="40"/>
      <c r="C123" s="192" t="s">
        <v>201</v>
      </c>
      <c r="D123" s="192" t="s">
        <v>142</v>
      </c>
      <c r="E123" s="193" t="s">
        <v>439</v>
      </c>
      <c r="F123" s="194" t="s">
        <v>440</v>
      </c>
      <c r="G123" s="195" t="s">
        <v>441</v>
      </c>
      <c r="H123" s="196">
        <v>2.1000000000000001E-2</v>
      </c>
      <c r="I123" s="197"/>
      <c r="J123" s="198">
        <f>ROUND(I123*H123,2)</f>
        <v>0</v>
      </c>
      <c r="K123" s="194" t="s">
        <v>146</v>
      </c>
      <c r="L123" s="60"/>
      <c r="M123" s="199" t="s">
        <v>21</v>
      </c>
      <c r="N123" s="200" t="s">
        <v>42</v>
      </c>
      <c r="O123" s="41"/>
      <c r="P123" s="201">
        <f>O123*H123</f>
        <v>0</v>
      </c>
      <c r="Q123" s="201">
        <v>2.2563399999999998</v>
      </c>
      <c r="R123" s="201">
        <f>Q123*H123</f>
        <v>4.7383139999999997E-2</v>
      </c>
      <c r="S123" s="201">
        <v>0</v>
      </c>
      <c r="T123" s="202">
        <f>S123*H123</f>
        <v>0</v>
      </c>
      <c r="AR123" s="23" t="s">
        <v>147</v>
      </c>
      <c r="AT123" s="23" t="s">
        <v>142</v>
      </c>
      <c r="AU123" s="23" t="s">
        <v>81</v>
      </c>
      <c r="AY123" s="23" t="s">
        <v>139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79</v>
      </c>
      <c r="BK123" s="203">
        <f>ROUND(I123*H123,2)</f>
        <v>0</v>
      </c>
      <c r="BL123" s="23" t="s">
        <v>147</v>
      </c>
      <c r="BM123" s="23" t="s">
        <v>442</v>
      </c>
    </row>
    <row r="124" spans="2:65" s="11" customFormat="1">
      <c r="B124" s="204"/>
      <c r="C124" s="205"/>
      <c r="D124" s="206" t="s">
        <v>149</v>
      </c>
      <c r="E124" s="207" t="s">
        <v>21</v>
      </c>
      <c r="F124" s="208" t="s">
        <v>205</v>
      </c>
      <c r="G124" s="205"/>
      <c r="H124" s="209" t="s">
        <v>21</v>
      </c>
      <c r="I124" s="210"/>
      <c r="J124" s="205"/>
      <c r="K124" s="205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149</v>
      </c>
      <c r="AU124" s="215" t="s">
        <v>81</v>
      </c>
      <c r="AV124" s="11" t="s">
        <v>79</v>
      </c>
      <c r="AW124" s="11" t="s">
        <v>34</v>
      </c>
      <c r="AX124" s="11" t="s">
        <v>71</v>
      </c>
      <c r="AY124" s="215" t="s">
        <v>139</v>
      </c>
    </row>
    <row r="125" spans="2:65" s="12" customFormat="1">
      <c r="B125" s="216"/>
      <c r="C125" s="217"/>
      <c r="D125" s="206" t="s">
        <v>149</v>
      </c>
      <c r="E125" s="218" t="s">
        <v>21</v>
      </c>
      <c r="F125" s="219" t="s">
        <v>443</v>
      </c>
      <c r="G125" s="217"/>
      <c r="H125" s="220">
        <v>2.1000000000000001E-2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149</v>
      </c>
      <c r="AU125" s="226" t="s">
        <v>81</v>
      </c>
      <c r="AV125" s="12" t="s">
        <v>81</v>
      </c>
      <c r="AW125" s="12" t="s">
        <v>34</v>
      </c>
      <c r="AX125" s="12" t="s">
        <v>79</v>
      </c>
      <c r="AY125" s="226" t="s">
        <v>139</v>
      </c>
    </row>
    <row r="126" spans="2:65" s="10" customFormat="1" ht="29.85" customHeight="1">
      <c r="B126" s="175"/>
      <c r="C126" s="176"/>
      <c r="D126" s="189" t="s">
        <v>70</v>
      </c>
      <c r="E126" s="190" t="s">
        <v>444</v>
      </c>
      <c r="F126" s="190" t="s">
        <v>445</v>
      </c>
      <c r="G126" s="176"/>
      <c r="H126" s="176"/>
      <c r="I126" s="179"/>
      <c r="J126" s="191">
        <f>BK126</f>
        <v>0</v>
      </c>
      <c r="K126" s="176"/>
      <c r="L126" s="181"/>
      <c r="M126" s="182"/>
      <c r="N126" s="183"/>
      <c r="O126" s="183"/>
      <c r="P126" s="184">
        <f>SUM(P127:P128)</f>
        <v>0</v>
      </c>
      <c r="Q126" s="183"/>
      <c r="R126" s="184">
        <f>SUM(R127:R128)</f>
        <v>6.9169999999999995E-2</v>
      </c>
      <c r="S126" s="183"/>
      <c r="T126" s="185">
        <f>SUM(T127:T128)</f>
        <v>0</v>
      </c>
      <c r="AR126" s="186" t="s">
        <v>79</v>
      </c>
      <c r="AT126" s="187" t="s">
        <v>70</v>
      </c>
      <c r="AU126" s="187" t="s">
        <v>79</v>
      </c>
      <c r="AY126" s="186" t="s">
        <v>139</v>
      </c>
      <c r="BK126" s="188">
        <f>SUM(BK127:BK128)</f>
        <v>0</v>
      </c>
    </row>
    <row r="127" spans="2:65" s="1" customFormat="1" ht="31.5" customHeight="1">
      <c r="B127" s="40"/>
      <c r="C127" s="192" t="s">
        <v>207</v>
      </c>
      <c r="D127" s="192" t="s">
        <v>142</v>
      </c>
      <c r="E127" s="193" t="s">
        <v>446</v>
      </c>
      <c r="F127" s="194" t="s">
        <v>447</v>
      </c>
      <c r="G127" s="195" t="s">
        <v>156</v>
      </c>
      <c r="H127" s="196">
        <v>1</v>
      </c>
      <c r="I127" s="197"/>
      <c r="J127" s="198">
        <f>ROUND(I127*H127,2)</f>
        <v>0</v>
      </c>
      <c r="K127" s="194" t="s">
        <v>146</v>
      </c>
      <c r="L127" s="60"/>
      <c r="M127" s="199" t="s">
        <v>21</v>
      </c>
      <c r="N127" s="200" t="s">
        <v>42</v>
      </c>
      <c r="O127" s="41"/>
      <c r="P127" s="201">
        <f>O127*H127</f>
        <v>0</v>
      </c>
      <c r="Q127" s="201">
        <v>4.684E-2</v>
      </c>
      <c r="R127" s="201">
        <f>Q127*H127</f>
        <v>4.684E-2</v>
      </c>
      <c r="S127" s="201">
        <v>0</v>
      </c>
      <c r="T127" s="202">
        <f>S127*H127</f>
        <v>0</v>
      </c>
      <c r="AR127" s="23" t="s">
        <v>147</v>
      </c>
      <c r="AT127" s="23" t="s">
        <v>142</v>
      </c>
      <c r="AU127" s="23" t="s">
        <v>81</v>
      </c>
      <c r="AY127" s="23" t="s">
        <v>139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79</v>
      </c>
      <c r="BK127" s="203">
        <f>ROUND(I127*H127,2)</f>
        <v>0</v>
      </c>
      <c r="BL127" s="23" t="s">
        <v>147</v>
      </c>
      <c r="BM127" s="23" t="s">
        <v>448</v>
      </c>
    </row>
    <row r="128" spans="2:65" s="1" customFormat="1" ht="22.5" customHeight="1">
      <c r="B128" s="40"/>
      <c r="C128" s="247" t="s">
        <v>211</v>
      </c>
      <c r="D128" s="247" t="s">
        <v>309</v>
      </c>
      <c r="E128" s="248" t="s">
        <v>449</v>
      </c>
      <c r="F128" s="249" t="s">
        <v>450</v>
      </c>
      <c r="G128" s="250" t="s">
        <v>156</v>
      </c>
      <c r="H128" s="251">
        <v>1</v>
      </c>
      <c r="I128" s="252"/>
      <c r="J128" s="253">
        <f>ROUND(I128*H128,2)</f>
        <v>0</v>
      </c>
      <c r="K128" s="249" t="s">
        <v>21</v>
      </c>
      <c r="L128" s="254"/>
      <c r="M128" s="255" t="s">
        <v>21</v>
      </c>
      <c r="N128" s="256" t="s">
        <v>42</v>
      </c>
      <c r="O128" s="41"/>
      <c r="P128" s="201">
        <f>O128*H128</f>
        <v>0</v>
      </c>
      <c r="Q128" s="201">
        <v>2.2329999999999999E-2</v>
      </c>
      <c r="R128" s="201">
        <f>Q128*H128</f>
        <v>2.2329999999999999E-2</v>
      </c>
      <c r="S128" s="201">
        <v>0</v>
      </c>
      <c r="T128" s="202">
        <f>S128*H128</f>
        <v>0</v>
      </c>
      <c r="AR128" s="23" t="s">
        <v>186</v>
      </c>
      <c r="AT128" s="23" t="s">
        <v>309</v>
      </c>
      <c r="AU128" s="23" t="s">
        <v>81</v>
      </c>
      <c r="AY128" s="23" t="s">
        <v>139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79</v>
      </c>
      <c r="BK128" s="203">
        <f>ROUND(I128*H128,2)</f>
        <v>0</v>
      </c>
      <c r="BL128" s="23" t="s">
        <v>147</v>
      </c>
      <c r="BM128" s="23" t="s">
        <v>451</v>
      </c>
    </row>
    <row r="129" spans="2:65" s="10" customFormat="1" ht="29.85" customHeight="1">
      <c r="B129" s="175"/>
      <c r="C129" s="176"/>
      <c r="D129" s="189" t="s">
        <v>70</v>
      </c>
      <c r="E129" s="190" t="s">
        <v>184</v>
      </c>
      <c r="F129" s="190" t="s">
        <v>185</v>
      </c>
      <c r="G129" s="176"/>
      <c r="H129" s="176"/>
      <c r="I129" s="179"/>
      <c r="J129" s="191">
        <f>BK129</f>
        <v>0</v>
      </c>
      <c r="K129" s="176"/>
      <c r="L129" s="181"/>
      <c r="M129" s="182"/>
      <c r="N129" s="183"/>
      <c r="O129" s="183"/>
      <c r="P129" s="184">
        <f>SUM(P130:P131)</f>
        <v>0</v>
      </c>
      <c r="Q129" s="183"/>
      <c r="R129" s="184">
        <f>SUM(R130:R131)</f>
        <v>5.9799999999999992E-3</v>
      </c>
      <c r="S129" s="183"/>
      <c r="T129" s="185">
        <f>SUM(T130:T131)</f>
        <v>0</v>
      </c>
      <c r="AR129" s="186" t="s">
        <v>79</v>
      </c>
      <c r="AT129" s="187" t="s">
        <v>70</v>
      </c>
      <c r="AU129" s="187" t="s">
        <v>79</v>
      </c>
      <c r="AY129" s="186" t="s">
        <v>139</v>
      </c>
      <c r="BK129" s="188">
        <f>SUM(BK130:BK131)</f>
        <v>0</v>
      </c>
    </row>
    <row r="130" spans="2:65" s="1" customFormat="1" ht="31.5" customHeight="1">
      <c r="B130" s="40"/>
      <c r="C130" s="192" t="s">
        <v>218</v>
      </c>
      <c r="D130" s="192" t="s">
        <v>142</v>
      </c>
      <c r="E130" s="193" t="s">
        <v>187</v>
      </c>
      <c r="F130" s="194" t="s">
        <v>188</v>
      </c>
      <c r="G130" s="195" t="s">
        <v>145</v>
      </c>
      <c r="H130" s="196">
        <v>46</v>
      </c>
      <c r="I130" s="197"/>
      <c r="J130" s="198">
        <f>ROUND(I130*H130,2)</f>
        <v>0</v>
      </c>
      <c r="K130" s="194" t="s">
        <v>146</v>
      </c>
      <c r="L130" s="60"/>
      <c r="M130" s="199" t="s">
        <v>21</v>
      </c>
      <c r="N130" s="200" t="s">
        <v>42</v>
      </c>
      <c r="O130" s="41"/>
      <c r="P130" s="201">
        <f>O130*H130</f>
        <v>0</v>
      </c>
      <c r="Q130" s="201">
        <v>1.2999999999999999E-4</v>
      </c>
      <c r="R130" s="201">
        <f>Q130*H130</f>
        <v>5.9799999999999992E-3</v>
      </c>
      <c r="S130" s="201">
        <v>0</v>
      </c>
      <c r="T130" s="202">
        <f>S130*H130</f>
        <v>0</v>
      </c>
      <c r="AR130" s="23" t="s">
        <v>147</v>
      </c>
      <c r="AT130" s="23" t="s">
        <v>142</v>
      </c>
      <c r="AU130" s="23" t="s">
        <v>81</v>
      </c>
      <c r="AY130" s="23" t="s">
        <v>139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3" t="s">
        <v>79</v>
      </c>
      <c r="BK130" s="203">
        <f>ROUND(I130*H130,2)</f>
        <v>0</v>
      </c>
      <c r="BL130" s="23" t="s">
        <v>147</v>
      </c>
      <c r="BM130" s="23" t="s">
        <v>452</v>
      </c>
    </row>
    <row r="131" spans="2:65" s="12" customFormat="1">
      <c r="B131" s="216"/>
      <c r="C131" s="217"/>
      <c r="D131" s="206" t="s">
        <v>149</v>
      </c>
      <c r="E131" s="218" t="s">
        <v>21</v>
      </c>
      <c r="F131" s="219" t="s">
        <v>453</v>
      </c>
      <c r="G131" s="217"/>
      <c r="H131" s="220">
        <v>46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149</v>
      </c>
      <c r="AU131" s="226" t="s">
        <v>81</v>
      </c>
      <c r="AV131" s="12" t="s">
        <v>81</v>
      </c>
      <c r="AW131" s="12" t="s">
        <v>34</v>
      </c>
      <c r="AX131" s="12" t="s">
        <v>79</v>
      </c>
      <c r="AY131" s="226" t="s">
        <v>139</v>
      </c>
    </row>
    <row r="132" spans="2:65" s="10" customFormat="1" ht="29.85" customHeight="1">
      <c r="B132" s="175"/>
      <c r="C132" s="176"/>
      <c r="D132" s="189" t="s">
        <v>70</v>
      </c>
      <c r="E132" s="190" t="s">
        <v>191</v>
      </c>
      <c r="F132" s="190" t="s">
        <v>192</v>
      </c>
      <c r="G132" s="176"/>
      <c r="H132" s="176"/>
      <c r="I132" s="179"/>
      <c r="J132" s="191">
        <f>BK132</f>
        <v>0</v>
      </c>
      <c r="K132" s="176"/>
      <c r="L132" s="181"/>
      <c r="M132" s="182"/>
      <c r="N132" s="183"/>
      <c r="O132" s="183"/>
      <c r="P132" s="184">
        <f>SUM(P133:P136)</f>
        <v>0</v>
      </c>
      <c r="Q132" s="183"/>
      <c r="R132" s="184">
        <f>SUM(R133:R136)</f>
        <v>3.6800000000000001E-3</v>
      </c>
      <c r="S132" s="183"/>
      <c r="T132" s="185">
        <f>SUM(T133:T136)</f>
        <v>0</v>
      </c>
      <c r="AR132" s="186" t="s">
        <v>79</v>
      </c>
      <c r="AT132" s="187" t="s">
        <v>70</v>
      </c>
      <c r="AU132" s="187" t="s">
        <v>79</v>
      </c>
      <c r="AY132" s="186" t="s">
        <v>139</v>
      </c>
      <c r="BK132" s="188">
        <f>SUM(BK133:BK136)</f>
        <v>0</v>
      </c>
    </row>
    <row r="133" spans="2:65" s="1" customFormat="1" ht="57" customHeight="1">
      <c r="B133" s="40"/>
      <c r="C133" s="192" t="s">
        <v>223</v>
      </c>
      <c r="D133" s="192" t="s">
        <v>142</v>
      </c>
      <c r="E133" s="193" t="s">
        <v>194</v>
      </c>
      <c r="F133" s="194" t="s">
        <v>195</v>
      </c>
      <c r="G133" s="195" t="s">
        <v>145</v>
      </c>
      <c r="H133" s="196">
        <v>92</v>
      </c>
      <c r="I133" s="197"/>
      <c r="J133" s="198">
        <f>ROUND(I133*H133,2)</f>
        <v>0</v>
      </c>
      <c r="K133" s="194" t="s">
        <v>146</v>
      </c>
      <c r="L133" s="60"/>
      <c r="M133" s="199" t="s">
        <v>21</v>
      </c>
      <c r="N133" s="200" t="s">
        <v>42</v>
      </c>
      <c r="O133" s="41"/>
      <c r="P133" s="201">
        <f>O133*H133</f>
        <v>0</v>
      </c>
      <c r="Q133" s="201">
        <v>4.0000000000000003E-5</v>
      </c>
      <c r="R133" s="201">
        <f>Q133*H133</f>
        <v>3.6800000000000001E-3</v>
      </c>
      <c r="S133" s="201">
        <v>0</v>
      </c>
      <c r="T133" s="202">
        <f>S133*H133</f>
        <v>0</v>
      </c>
      <c r="AR133" s="23" t="s">
        <v>147</v>
      </c>
      <c r="AT133" s="23" t="s">
        <v>142</v>
      </c>
      <c r="AU133" s="23" t="s">
        <v>81</v>
      </c>
      <c r="AY133" s="23" t="s">
        <v>139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79</v>
      </c>
      <c r="BK133" s="203">
        <f>ROUND(I133*H133,2)</f>
        <v>0</v>
      </c>
      <c r="BL133" s="23" t="s">
        <v>147</v>
      </c>
      <c r="BM133" s="23" t="s">
        <v>454</v>
      </c>
    </row>
    <row r="134" spans="2:65" s="12" customFormat="1">
      <c r="B134" s="216"/>
      <c r="C134" s="217"/>
      <c r="D134" s="206" t="s">
        <v>149</v>
      </c>
      <c r="E134" s="218" t="s">
        <v>21</v>
      </c>
      <c r="F134" s="219" t="s">
        <v>455</v>
      </c>
      <c r="G134" s="217"/>
      <c r="H134" s="220">
        <v>42</v>
      </c>
      <c r="I134" s="221"/>
      <c r="J134" s="217"/>
      <c r="K134" s="217"/>
      <c r="L134" s="222"/>
      <c r="M134" s="223"/>
      <c r="N134" s="224"/>
      <c r="O134" s="224"/>
      <c r="P134" s="224"/>
      <c r="Q134" s="224"/>
      <c r="R134" s="224"/>
      <c r="S134" s="224"/>
      <c r="T134" s="225"/>
      <c r="AT134" s="226" t="s">
        <v>149</v>
      </c>
      <c r="AU134" s="226" t="s">
        <v>81</v>
      </c>
      <c r="AV134" s="12" t="s">
        <v>81</v>
      </c>
      <c r="AW134" s="12" t="s">
        <v>34</v>
      </c>
      <c r="AX134" s="12" t="s">
        <v>71</v>
      </c>
      <c r="AY134" s="226" t="s">
        <v>139</v>
      </c>
    </row>
    <row r="135" spans="2:65" s="12" customFormat="1">
      <c r="B135" s="216"/>
      <c r="C135" s="217"/>
      <c r="D135" s="206" t="s">
        <v>149</v>
      </c>
      <c r="E135" s="218" t="s">
        <v>21</v>
      </c>
      <c r="F135" s="219" t="s">
        <v>456</v>
      </c>
      <c r="G135" s="217"/>
      <c r="H135" s="220">
        <v>50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149</v>
      </c>
      <c r="AU135" s="226" t="s">
        <v>81</v>
      </c>
      <c r="AV135" s="12" t="s">
        <v>81</v>
      </c>
      <c r="AW135" s="12" t="s">
        <v>34</v>
      </c>
      <c r="AX135" s="12" t="s">
        <v>71</v>
      </c>
      <c r="AY135" s="226" t="s">
        <v>139</v>
      </c>
    </row>
    <row r="136" spans="2:65" s="13" customFormat="1">
      <c r="B136" s="227"/>
      <c r="C136" s="228"/>
      <c r="D136" s="206" t="s">
        <v>149</v>
      </c>
      <c r="E136" s="242" t="s">
        <v>21</v>
      </c>
      <c r="F136" s="243" t="s">
        <v>160</v>
      </c>
      <c r="G136" s="228"/>
      <c r="H136" s="244">
        <v>92</v>
      </c>
      <c r="I136" s="233"/>
      <c r="J136" s="228"/>
      <c r="K136" s="228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149</v>
      </c>
      <c r="AU136" s="238" t="s">
        <v>81</v>
      </c>
      <c r="AV136" s="13" t="s">
        <v>147</v>
      </c>
      <c r="AW136" s="13" t="s">
        <v>34</v>
      </c>
      <c r="AX136" s="13" t="s">
        <v>79</v>
      </c>
      <c r="AY136" s="238" t="s">
        <v>139</v>
      </c>
    </row>
    <row r="137" spans="2:65" s="10" customFormat="1" ht="29.85" customHeight="1">
      <c r="B137" s="175"/>
      <c r="C137" s="176"/>
      <c r="D137" s="189" t="s">
        <v>70</v>
      </c>
      <c r="E137" s="190" t="s">
        <v>199</v>
      </c>
      <c r="F137" s="190" t="s">
        <v>200</v>
      </c>
      <c r="G137" s="176"/>
      <c r="H137" s="176"/>
      <c r="I137" s="179"/>
      <c r="J137" s="191">
        <f>BK137</f>
        <v>0</v>
      </c>
      <c r="K137" s="176"/>
      <c r="L137" s="181"/>
      <c r="M137" s="182"/>
      <c r="N137" s="183"/>
      <c r="O137" s="183"/>
      <c r="P137" s="184">
        <f>SUM(P138:P155)</f>
        <v>0</v>
      </c>
      <c r="Q137" s="183"/>
      <c r="R137" s="184">
        <f>SUM(R138:R155)</f>
        <v>0</v>
      </c>
      <c r="S137" s="183"/>
      <c r="T137" s="185">
        <f>SUM(T138:T155)</f>
        <v>0.73110000000000008</v>
      </c>
      <c r="AR137" s="186" t="s">
        <v>79</v>
      </c>
      <c r="AT137" s="187" t="s">
        <v>70</v>
      </c>
      <c r="AU137" s="187" t="s">
        <v>79</v>
      </c>
      <c r="AY137" s="186" t="s">
        <v>139</v>
      </c>
      <c r="BK137" s="188">
        <f>SUM(BK138:BK155)</f>
        <v>0</v>
      </c>
    </row>
    <row r="138" spans="2:65" s="1" customFormat="1" ht="31.5" customHeight="1">
      <c r="B138" s="40"/>
      <c r="C138" s="192" t="s">
        <v>10</v>
      </c>
      <c r="D138" s="192" t="s">
        <v>142</v>
      </c>
      <c r="E138" s="193" t="s">
        <v>212</v>
      </c>
      <c r="F138" s="194" t="s">
        <v>213</v>
      </c>
      <c r="G138" s="195" t="s">
        <v>145</v>
      </c>
      <c r="H138" s="196">
        <v>3.2</v>
      </c>
      <c r="I138" s="197"/>
      <c r="J138" s="198">
        <f>ROUND(I138*H138,2)</f>
        <v>0</v>
      </c>
      <c r="K138" s="194" t="s">
        <v>146</v>
      </c>
      <c r="L138" s="60"/>
      <c r="M138" s="199" t="s">
        <v>21</v>
      </c>
      <c r="N138" s="200" t="s">
        <v>42</v>
      </c>
      <c r="O138" s="41"/>
      <c r="P138" s="201">
        <f>O138*H138</f>
        <v>0</v>
      </c>
      <c r="Q138" s="201">
        <v>0</v>
      </c>
      <c r="R138" s="201">
        <f>Q138*H138</f>
        <v>0</v>
      </c>
      <c r="S138" s="201">
        <v>7.5999999999999998E-2</v>
      </c>
      <c r="T138" s="202">
        <f>S138*H138</f>
        <v>0.2432</v>
      </c>
      <c r="AR138" s="23" t="s">
        <v>147</v>
      </c>
      <c r="AT138" s="23" t="s">
        <v>142</v>
      </c>
      <c r="AU138" s="23" t="s">
        <v>81</v>
      </c>
      <c r="AY138" s="23" t="s">
        <v>139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79</v>
      </c>
      <c r="BK138" s="203">
        <f>ROUND(I138*H138,2)</f>
        <v>0</v>
      </c>
      <c r="BL138" s="23" t="s">
        <v>147</v>
      </c>
      <c r="BM138" s="23" t="s">
        <v>457</v>
      </c>
    </row>
    <row r="139" spans="2:65" s="11" customFormat="1">
      <c r="B139" s="204"/>
      <c r="C139" s="205"/>
      <c r="D139" s="206" t="s">
        <v>149</v>
      </c>
      <c r="E139" s="207" t="s">
        <v>21</v>
      </c>
      <c r="F139" s="208" t="s">
        <v>205</v>
      </c>
      <c r="G139" s="205"/>
      <c r="H139" s="209" t="s">
        <v>21</v>
      </c>
      <c r="I139" s="210"/>
      <c r="J139" s="205"/>
      <c r="K139" s="205"/>
      <c r="L139" s="211"/>
      <c r="M139" s="212"/>
      <c r="N139" s="213"/>
      <c r="O139" s="213"/>
      <c r="P139" s="213"/>
      <c r="Q139" s="213"/>
      <c r="R139" s="213"/>
      <c r="S139" s="213"/>
      <c r="T139" s="214"/>
      <c r="AT139" s="215" t="s">
        <v>149</v>
      </c>
      <c r="AU139" s="215" t="s">
        <v>81</v>
      </c>
      <c r="AV139" s="11" t="s">
        <v>79</v>
      </c>
      <c r="AW139" s="11" t="s">
        <v>34</v>
      </c>
      <c r="AX139" s="11" t="s">
        <v>71</v>
      </c>
      <c r="AY139" s="215" t="s">
        <v>139</v>
      </c>
    </row>
    <row r="140" spans="2:65" s="12" customFormat="1">
      <c r="B140" s="216"/>
      <c r="C140" s="217"/>
      <c r="D140" s="229" t="s">
        <v>149</v>
      </c>
      <c r="E140" s="239" t="s">
        <v>21</v>
      </c>
      <c r="F140" s="240" t="s">
        <v>458</v>
      </c>
      <c r="G140" s="217"/>
      <c r="H140" s="241">
        <v>3.2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149</v>
      </c>
      <c r="AU140" s="226" t="s">
        <v>81</v>
      </c>
      <c r="AV140" s="12" t="s">
        <v>81</v>
      </c>
      <c r="AW140" s="12" t="s">
        <v>34</v>
      </c>
      <c r="AX140" s="12" t="s">
        <v>79</v>
      </c>
      <c r="AY140" s="226" t="s">
        <v>139</v>
      </c>
    </row>
    <row r="141" spans="2:65" s="1" customFormat="1" ht="22.5" customHeight="1">
      <c r="B141" s="40"/>
      <c r="C141" s="192" t="s">
        <v>233</v>
      </c>
      <c r="D141" s="192" t="s">
        <v>142</v>
      </c>
      <c r="E141" s="193" t="s">
        <v>459</v>
      </c>
      <c r="F141" s="194" t="s">
        <v>460</v>
      </c>
      <c r="G141" s="195" t="s">
        <v>250</v>
      </c>
      <c r="H141" s="196">
        <v>1</v>
      </c>
      <c r="I141" s="197"/>
      <c r="J141" s="198">
        <f>ROUND(I141*H141,2)</f>
        <v>0</v>
      </c>
      <c r="K141" s="194" t="s">
        <v>21</v>
      </c>
      <c r="L141" s="60"/>
      <c r="M141" s="199" t="s">
        <v>21</v>
      </c>
      <c r="N141" s="200" t="s">
        <v>42</v>
      </c>
      <c r="O141" s="4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23" t="s">
        <v>147</v>
      </c>
      <c r="AT141" s="23" t="s">
        <v>142</v>
      </c>
      <c r="AU141" s="23" t="s">
        <v>81</v>
      </c>
      <c r="AY141" s="23" t="s">
        <v>139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147</v>
      </c>
      <c r="BM141" s="23" t="s">
        <v>461</v>
      </c>
    </row>
    <row r="142" spans="2:65" s="11" customFormat="1">
      <c r="B142" s="204"/>
      <c r="C142" s="205"/>
      <c r="D142" s="206" t="s">
        <v>149</v>
      </c>
      <c r="E142" s="207" t="s">
        <v>21</v>
      </c>
      <c r="F142" s="208" t="s">
        <v>462</v>
      </c>
      <c r="G142" s="205"/>
      <c r="H142" s="209" t="s">
        <v>21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149</v>
      </c>
      <c r="AU142" s="215" t="s">
        <v>81</v>
      </c>
      <c r="AV142" s="11" t="s">
        <v>79</v>
      </c>
      <c r="AW142" s="11" t="s">
        <v>34</v>
      </c>
      <c r="AX142" s="11" t="s">
        <v>71</v>
      </c>
      <c r="AY142" s="215" t="s">
        <v>139</v>
      </c>
    </row>
    <row r="143" spans="2:65" s="11" customFormat="1" ht="27">
      <c r="B143" s="204"/>
      <c r="C143" s="205"/>
      <c r="D143" s="206" t="s">
        <v>149</v>
      </c>
      <c r="E143" s="207" t="s">
        <v>21</v>
      </c>
      <c r="F143" s="208" t="s">
        <v>463</v>
      </c>
      <c r="G143" s="205"/>
      <c r="H143" s="209" t="s">
        <v>21</v>
      </c>
      <c r="I143" s="210"/>
      <c r="J143" s="205"/>
      <c r="K143" s="205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149</v>
      </c>
      <c r="AU143" s="215" t="s">
        <v>81</v>
      </c>
      <c r="AV143" s="11" t="s">
        <v>79</v>
      </c>
      <c r="AW143" s="11" t="s">
        <v>34</v>
      </c>
      <c r="AX143" s="11" t="s">
        <v>71</v>
      </c>
      <c r="AY143" s="215" t="s">
        <v>139</v>
      </c>
    </row>
    <row r="144" spans="2:65" s="11" customFormat="1" ht="27">
      <c r="B144" s="204"/>
      <c r="C144" s="205"/>
      <c r="D144" s="206" t="s">
        <v>149</v>
      </c>
      <c r="E144" s="207" t="s">
        <v>21</v>
      </c>
      <c r="F144" s="208" t="s">
        <v>464</v>
      </c>
      <c r="G144" s="205"/>
      <c r="H144" s="209" t="s">
        <v>21</v>
      </c>
      <c r="I144" s="210"/>
      <c r="J144" s="205"/>
      <c r="K144" s="205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149</v>
      </c>
      <c r="AU144" s="215" t="s">
        <v>81</v>
      </c>
      <c r="AV144" s="11" t="s">
        <v>79</v>
      </c>
      <c r="AW144" s="11" t="s">
        <v>34</v>
      </c>
      <c r="AX144" s="11" t="s">
        <v>71</v>
      </c>
      <c r="AY144" s="215" t="s">
        <v>139</v>
      </c>
    </row>
    <row r="145" spans="2:65" s="11" customFormat="1">
      <c r="B145" s="204"/>
      <c r="C145" s="205"/>
      <c r="D145" s="206" t="s">
        <v>149</v>
      </c>
      <c r="E145" s="207" t="s">
        <v>21</v>
      </c>
      <c r="F145" s="208" t="s">
        <v>465</v>
      </c>
      <c r="G145" s="205"/>
      <c r="H145" s="209" t="s">
        <v>21</v>
      </c>
      <c r="I145" s="210"/>
      <c r="J145" s="205"/>
      <c r="K145" s="205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149</v>
      </c>
      <c r="AU145" s="215" t="s">
        <v>81</v>
      </c>
      <c r="AV145" s="11" t="s">
        <v>79</v>
      </c>
      <c r="AW145" s="11" t="s">
        <v>34</v>
      </c>
      <c r="AX145" s="11" t="s">
        <v>71</v>
      </c>
      <c r="AY145" s="215" t="s">
        <v>139</v>
      </c>
    </row>
    <row r="146" spans="2:65" s="12" customFormat="1">
      <c r="B146" s="216"/>
      <c r="C146" s="217"/>
      <c r="D146" s="229" t="s">
        <v>149</v>
      </c>
      <c r="E146" s="239" t="s">
        <v>21</v>
      </c>
      <c r="F146" s="240" t="s">
        <v>466</v>
      </c>
      <c r="G146" s="217"/>
      <c r="H146" s="241">
        <v>1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149</v>
      </c>
      <c r="AU146" s="226" t="s">
        <v>81</v>
      </c>
      <c r="AV146" s="12" t="s">
        <v>81</v>
      </c>
      <c r="AW146" s="12" t="s">
        <v>34</v>
      </c>
      <c r="AX146" s="12" t="s">
        <v>79</v>
      </c>
      <c r="AY146" s="226" t="s">
        <v>139</v>
      </c>
    </row>
    <row r="147" spans="2:65" s="1" customFormat="1" ht="44.25" customHeight="1">
      <c r="B147" s="40"/>
      <c r="C147" s="192" t="s">
        <v>239</v>
      </c>
      <c r="D147" s="192" t="s">
        <v>142</v>
      </c>
      <c r="E147" s="193" t="s">
        <v>467</v>
      </c>
      <c r="F147" s="194" t="s">
        <v>468</v>
      </c>
      <c r="G147" s="195" t="s">
        <v>285</v>
      </c>
      <c r="H147" s="196">
        <v>1.4</v>
      </c>
      <c r="I147" s="197"/>
      <c r="J147" s="198">
        <f>ROUND(I147*H147,2)</f>
        <v>0</v>
      </c>
      <c r="K147" s="194" t="s">
        <v>146</v>
      </c>
      <c r="L147" s="60"/>
      <c r="M147" s="199" t="s">
        <v>21</v>
      </c>
      <c r="N147" s="200" t="s">
        <v>42</v>
      </c>
      <c r="O147" s="41"/>
      <c r="P147" s="201">
        <f>O147*H147</f>
        <v>0</v>
      </c>
      <c r="Q147" s="201">
        <v>0</v>
      </c>
      <c r="R147" s="201">
        <f>Q147*H147</f>
        <v>0</v>
      </c>
      <c r="S147" s="201">
        <v>6.5000000000000002E-2</v>
      </c>
      <c r="T147" s="202">
        <f>S147*H147</f>
        <v>9.0999999999999998E-2</v>
      </c>
      <c r="AR147" s="23" t="s">
        <v>147</v>
      </c>
      <c r="AT147" s="23" t="s">
        <v>142</v>
      </c>
      <c r="AU147" s="23" t="s">
        <v>81</v>
      </c>
      <c r="AY147" s="23" t="s">
        <v>139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3" t="s">
        <v>79</v>
      </c>
      <c r="BK147" s="203">
        <f>ROUND(I147*H147,2)</f>
        <v>0</v>
      </c>
      <c r="BL147" s="23" t="s">
        <v>147</v>
      </c>
      <c r="BM147" s="23" t="s">
        <v>469</v>
      </c>
    </row>
    <row r="148" spans="2:65" s="11" customFormat="1">
      <c r="B148" s="204"/>
      <c r="C148" s="205"/>
      <c r="D148" s="206" t="s">
        <v>149</v>
      </c>
      <c r="E148" s="207" t="s">
        <v>21</v>
      </c>
      <c r="F148" s="208" t="s">
        <v>150</v>
      </c>
      <c r="G148" s="205"/>
      <c r="H148" s="209" t="s">
        <v>21</v>
      </c>
      <c r="I148" s="210"/>
      <c r="J148" s="205"/>
      <c r="K148" s="205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149</v>
      </c>
      <c r="AU148" s="215" t="s">
        <v>81</v>
      </c>
      <c r="AV148" s="11" t="s">
        <v>79</v>
      </c>
      <c r="AW148" s="11" t="s">
        <v>34</v>
      </c>
      <c r="AX148" s="11" t="s">
        <v>71</v>
      </c>
      <c r="AY148" s="215" t="s">
        <v>139</v>
      </c>
    </row>
    <row r="149" spans="2:65" s="12" customFormat="1">
      <c r="B149" s="216"/>
      <c r="C149" s="217"/>
      <c r="D149" s="229" t="s">
        <v>149</v>
      </c>
      <c r="E149" s="239" t="s">
        <v>21</v>
      </c>
      <c r="F149" s="240" t="s">
        <v>470</v>
      </c>
      <c r="G149" s="217"/>
      <c r="H149" s="241">
        <v>1.4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149</v>
      </c>
      <c r="AU149" s="226" t="s">
        <v>81</v>
      </c>
      <c r="AV149" s="12" t="s">
        <v>81</v>
      </c>
      <c r="AW149" s="12" t="s">
        <v>34</v>
      </c>
      <c r="AX149" s="12" t="s">
        <v>79</v>
      </c>
      <c r="AY149" s="226" t="s">
        <v>139</v>
      </c>
    </row>
    <row r="150" spans="2:65" s="1" customFormat="1" ht="44.25" customHeight="1">
      <c r="B150" s="40"/>
      <c r="C150" s="192" t="s">
        <v>247</v>
      </c>
      <c r="D150" s="192" t="s">
        <v>142</v>
      </c>
      <c r="E150" s="193" t="s">
        <v>471</v>
      </c>
      <c r="F150" s="194" t="s">
        <v>472</v>
      </c>
      <c r="G150" s="195" t="s">
        <v>145</v>
      </c>
      <c r="H150" s="196">
        <v>1.47</v>
      </c>
      <c r="I150" s="197"/>
      <c r="J150" s="198">
        <f>ROUND(I150*H150,2)</f>
        <v>0</v>
      </c>
      <c r="K150" s="194" t="s">
        <v>146</v>
      </c>
      <c r="L150" s="60"/>
      <c r="M150" s="199" t="s">
        <v>21</v>
      </c>
      <c r="N150" s="200" t="s">
        <v>42</v>
      </c>
      <c r="O150" s="41"/>
      <c r="P150" s="201">
        <f>O150*H150</f>
        <v>0</v>
      </c>
      <c r="Q150" s="201">
        <v>0</v>
      </c>
      <c r="R150" s="201">
        <f>Q150*H150</f>
        <v>0</v>
      </c>
      <c r="S150" s="201">
        <v>0.27</v>
      </c>
      <c r="T150" s="202">
        <f>S150*H150</f>
        <v>0.39690000000000003</v>
      </c>
      <c r="AR150" s="23" t="s">
        <v>147</v>
      </c>
      <c r="AT150" s="23" t="s">
        <v>142</v>
      </c>
      <c r="AU150" s="23" t="s">
        <v>81</v>
      </c>
      <c r="AY150" s="23" t="s">
        <v>139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79</v>
      </c>
      <c r="BK150" s="203">
        <f>ROUND(I150*H150,2)</f>
        <v>0</v>
      </c>
      <c r="BL150" s="23" t="s">
        <v>147</v>
      </c>
      <c r="BM150" s="23" t="s">
        <v>473</v>
      </c>
    </row>
    <row r="151" spans="2:65" s="11" customFormat="1">
      <c r="B151" s="204"/>
      <c r="C151" s="205"/>
      <c r="D151" s="206" t="s">
        <v>149</v>
      </c>
      <c r="E151" s="207" t="s">
        <v>21</v>
      </c>
      <c r="F151" s="208" t="s">
        <v>205</v>
      </c>
      <c r="G151" s="205"/>
      <c r="H151" s="209" t="s">
        <v>21</v>
      </c>
      <c r="I151" s="210"/>
      <c r="J151" s="205"/>
      <c r="K151" s="205"/>
      <c r="L151" s="211"/>
      <c r="M151" s="212"/>
      <c r="N151" s="213"/>
      <c r="O151" s="213"/>
      <c r="P151" s="213"/>
      <c r="Q151" s="213"/>
      <c r="R151" s="213"/>
      <c r="S151" s="213"/>
      <c r="T151" s="214"/>
      <c r="AT151" s="215" t="s">
        <v>149</v>
      </c>
      <c r="AU151" s="215" t="s">
        <v>81</v>
      </c>
      <c r="AV151" s="11" t="s">
        <v>79</v>
      </c>
      <c r="AW151" s="11" t="s">
        <v>34</v>
      </c>
      <c r="AX151" s="11" t="s">
        <v>71</v>
      </c>
      <c r="AY151" s="215" t="s">
        <v>139</v>
      </c>
    </row>
    <row r="152" spans="2:65" s="12" customFormat="1">
      <c r="B152" s="216"/>
      <c r="C152" s="217"/>
      <c r="D152" s="229" t="s">
        <v>149</v>
      </c>
      <c r="E152" s="239" t="s">
        <v>21</v>
      </c>
      <c r="F152" s="240" t="s">
        <v>474</v>
      </c>
      <c r="G152" s="217"/>
      <c r="H152" s="241">
        <v>1.47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149</v>
      </c>
      <c r="AU152" s="226" t="s">
        <v>81</v>
      </c>
      <c r="AV152" s="12" t="s">
        <v>81</v>
      </c>
      <c r="AW152" s="12" t="s">
        <v>34</v>
      </c>
      <c r="AX152" s="12" t="s">
        <v>79</v>
      </c>
      <c r="AY152" s="226" t="s">
        <v>139</v>
      </c>
    </row>
    <row r="153" spans="2:65" s="1" customFormat="1" ht="22.5" customHeight="1">
      <c r="B153" s="40"/>
      <c r="C153" s="192" t="s">
        <v>254</v>
      </c>
      <c r="D153" s="192" t="s">
        <v>142</v>
      </c>
      <c r="E153" s="193" t="s">
        <v>475</v>
      </c>
      <c r="F153" s="194" t="s">
        <v>476</v>
      </c>
      <c r="G153" s="195" t="s">
        <v>285</v>
      </c>
      <c r="H153" s="196">
        <v>4.2</v>
      </c>
      <c r="I153" s="197"/>
      <c r="J153" s="198">
        <f>ROUND(I153*H153,2)</f>
        <v>0</v>
      </c>
      <c r="K153" s="194" t="s">
        <v>21</v>
      </c>
      <c r="L153" s="60"/>
      <c r="M153" s="199" t="s">
        <v>21</v>
      </c>
      <c r="N153" s="200" t="s">
        <v>42</v>
      </c>
      <c r="O153" s="41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23" t="s">
        <v>147</v>
      </c>
      <c r="AT153" s="23" t="s">
        <v>142</v>
      </c>
      <c r="AU153" s="23" t="s">
        <v>81</v>
      </c>
      <c r="AY153" s="23" t="s">
        <v>139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3" t="s">
        <v>79</v>
      </c>
      <c r="BK153" s="203">
        <f>ROUND(I153*H153,2)</f>
        <v>0</v>
      </c>
      <c r="BL153" s="23" t="s">
        <v>147</v>
      </c>
      <c r="BM153" s="23" t="s">
        <v>477</v>
      </c>
    </row>
    <row r="154" spans="2:65" s="11" customFormat="1">
      <c r="B154" s="204"/>
      <c r="C154" s="205"/>
      <c r="D154" s="206" t="s">
        <v>149</v>
      </c>
      <c r="E154" s="207" t="s">
        <v>21</v>
      </c>
      <c r="F154" s="208" t="s">
        <v>205</v>
      </c>
      <c r="G154" s="205"/>
      <c r="H154" s="209" t="s">
        <v>21</v>
      </c>
      <c r="I154" s="210"/>
      <c r="J154" s="205"/>
      <c r="K154" s="205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149</v>
      </c>
      <c r="AU154" s="215" t="s">
        <v>81</v>
      </c>
      <c r="AV154" s="11" t="s">
        <v>79</v>
      </c>
      <c r="AW154" s="11" t="s">
        <v>34</v>
      </c>
      <c r="AX154" s="11" t="s">
        <v>71</v>
      </c>
      <c r="AY154" s="215" t="s">
        <v>139</v>
      </c>
    </row>
    <row r="155" spans="2:65" s="12" customFormat="1">
      <c r="B155" s="216"/>
      <c r="C155" s="217"/>
      <c r="D155" s="206" t="s">
        <v>149</v>
      </c>
      <c r="E155" s="218" t="s">
        <v>21</v>
      </c>
      <c r="F155" s="219" t="s">
        <v>478</v>
      </c>
      <c r="G155" s="217"/>
      <c r="H155" s="220">
        <v>4.2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149</v>
      </c>
      <c r="AU155" s="226" t="s">
        <v>81</v>
      </c>
      <c r="AV155" s="12" t="s">
        <v>81</v>
      </c>
      <c r="AW155" s="12" t="s">
        <v>34</v>
      </c>
      <c r="AX155" s="12" t="s">
        <v>79</v>
      </c>
      <c r="AY155" s="226" t="s">
        <v>139</v>
      </c>
    </row>
    <row r="156" spans="2:65" s="10" customFormat="1" ht="29.85" customHeight="1">
      <c r="B156" s="175"/>
      <c r="C156" s="176"/>
      <c r="D156" s="189" t="s">
        <v>70</v>
      </c>
      <c r="E156" s="190" t="s">
        <v>216</v>
      </c>
      <c r="F156" s="190" t="s">
        <v>217</v>
      </c>
      <c r="G156" s="176"/>
      <c r="H156" s="176"/>
      <c r="I156" s="179"/>
      <c r="J156" s="191">
        <f>BK156</f>
        <v>0</v>
      </c>
      <c r="K156" s="176"/>
      <c r="L156" s="181"/>
      <c r="M156" s="182"/>
      <c r="N156" s="183"/>
      <c r="O156" s="183"/>
      <c r="P156" s="184">
        <f>SUM(P157:P162)</f>
        <v>0</v>
      </c>
      <c r="Q156" s="183"/>
      <c r="R156" s="184">
        <f>SUM(R157:R162)</f>
        <v>0</v>
      </c>
      <c r="S156" s="183"/>
      <c r="T156" s="185">
        <f>SUM(T157:T162)</f>
        <v>0</v>
      </c>
      <c r="AR156" s="186" t="s">
        <v>79</v>
      </c>
      <c r="AT156" s="187" t="s">
        <v>70</v>
      </c>
      <c r="AU156" s="187" t="s">
        <v>79</v>
      </c>
      <c r="AY156" s="186" t="s">
        <v>139</v>
      </c>
      <c r="BK156" s="188">
        <f>SUM(BK157:BK162)</f>
        <v>0</v>
      </c>
    </row>
    <row r="157" spans="2:65" s="1" customFormat="1" ht="31.5" customHeight="1">
      <c r="B157" s="40"/>
      <c r="C157" s="192" t="s">
        <v>260</v>
      </c>
      <c r="D157" s="192" t="s">
        <v>142</v>
      </c>
      <c r="E157" s="193" t="s">
        <v>219</v>
      </c>
      <c r="F157" s="194" t="s">
        <v>220</v>
      </c>
      <c r="G157" s="195" t="s">
        <v>221</v>
      </c>
      <c r="H157" s="196">
        <v>0.92500000000000004</v>
      </c>
      <c r="I157" s="197"/>
      <c r="J157" s="198">
        <f>ROUND(I157*H157,2)</f>
        <v>0</v>
      </c>
      <c r="K157" s="194" t="s">
        <v>146</v>
      </c>
      <c r="L157" s="60"/>
      <c r="M157" s="199" t="s">
        <v>21</v>
      </c>
      <c r="N157" s="200" t="s">
        <v>42</v>
      </c>
      <c r="O157" s="41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23" t="s">
        <v>147</v>
      </c>
      <c r="AT157" s="23" t="s">
        <v>142</v>
      </c>
      <c r="AU157" s="23" t="s">
        <v>81</v>
      </c>
      <c r="AY157" s="23" t="s">
        <v>139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79</v>
      </c>
      <c r="BK157" s="203">
        <f>ROUND(I157*H157,2)</f>
        <v>0</v>
      </c>
      <c r="BL157" s="23" t="s">
        <v>147</v>
      </c>
      <c r="BM157" s="23" t="s">
        <v>479</v>
      </c>
    </row>
    <row r="158" spans="2:65" s="1" customFormat="1" ht="31.5" customHeight="1">
      <c r="B158" s="40"/>
      <c r="C158" s="192" t="s">
        <v>9</v>
      </c>
      <c r="D158" s="192" t="s">
        <v>142</v>
      </c>
      <c r="E158" s="193" t="s">
        <v>224</v>
      </c>
      <c r="F158" s="194" t="s">
        <v>225</v>
      </c>
      <c r="G158" s="195" t="s">
        <v>221</v>
      </c>
      <c r="H158" s="196">
        <v>0.92500000000000004</v>
      </c>
      <c r="I158" s="197"/>
      <c r="J158" s="198">
        <f>ROUND(I158*H158,2)</f>
        <v>0</v>
      </c>
      <c r="K158" s="194" t="s">
        <v>146</v>
      </c>
      <c r="L158" s="60"/>
      <c r="M158" s="199" t="s">
        <v>21</v>
      </c>
      <c r="N158" s="200" t="s">
        <v>42</v>
      </c>
      <c r="O158" s="4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3" t="s">
        <v>147</v>
      </c>
      <c r="AT158" s="23" t="s">
        <v>142</v>
      </c>
      <c r="AU158" s="23" t="s">
        <v>81</v>
      </c>
      <c r="AY158" s="23" t="s">
        <v>139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3" t="s">
        <v>79</v>
      </c>
      <c r="BK158" s="203">
        <f>ROUND(I158*H158,2)</f>
        <v>0</v>
      </c>
      <c r="BL158" s="23" t="s">
        <v>147</v>
      </c>
      <c r="BM158" s="23" t="s">
        <v>480</v>
      </c>
    </row>
    <row r="159" spans="2:65" s="1" customFormat="1" ht="31.5" customHeight="1">
      <c r="B159" s="40"/>
      <c r="C159" s="192" t="s">
        <v>271</v>
      </c>
      <c r="D159" s="192" t="s">
        <v>142</v>
      </c>
      <c r="E159" s="193" t="s">
        <v>227</v>
      </c>
      <c r="F159" s="194" t="s">
        <v>228</v>
      </c>
      <c r="G159" s="195" t="s">
        <v>221</v>
      </c>
      <c r="H159" s="196">
        <v>12.95</v>
      </c>
      <c r="I159" s="197"/>
      <c r="J159" s="198">
        <f>ROUND(I159*H159,2)</f>
        <v>0</v>
      </c>
      <c r="K159" s="194" t="s">
        <v>146</v>
      </c>
      <c r="L159" s="60"/>
      <c r="M159" s="199" t="s">
        <v>21</v>
      </c>
      <c r="N159" s="200" t="s">
        <v>42</v>
      </c>
      <c r="O159" s="41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23" t="s">
        <v>147</v>
      </c>
      <c r="AT159" s="23" t="s">
        <v>142</v>
      </c>
      <c r="AU159" s="23" t="s">
        <v>81</v>
      </c>
      <c r="AY159" s="23" t="s">
        <v>139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3" t="s">
        <v>79</v>
      </c>
      <c r="BK159" s="203">
        <f>ROUND(I159*H159,2)</f>
        <v>0</v>
      </c>
      <c r="BL159" s="23" t="s">
        <v>147</v>
      </c>
      <c r="BM159" s="23" t="s">
        <v>481</v>
      </c>
    </row>
    <row r="160" spans="2:65" s="1" customFormat="1" ht="54">
      <c r="B160" s="40"/>
      <c r="C160" s="62"/>
      <c r="D160" s="206" t="s">
        <v>230</v>
      </c>
      <c r="E160" s="62"/>
      <c r="F160" s="245" t="s">
        <v>231</v>
      </c>
      <c r="G160" s="62"/>
      <c r="H160" s="62"/>
      <c r="I160" s="162"/>
      <c r="J160" s="62"/>
      <c r="K160" s="62"/>
      <c r="L160" s="60"/>
      <c r="M160" s="246"/>
      <c r="N160" s="41"/>
      <c r="O160" s="41"/>
      <c r="P160" s="41"/>
      <c r="Q160" s="41"/>
      <c r="R160" s="41"/>
      <c r="S160" s="41"/>
      <c r="T160" s="77"/>
      <c r="AT160" s="23" t="s">
        <v>230</v>
      </c>
      <c r="AU160" s="23" t="s">
        <v>81</v>
      </c>
    </row>
    <row r="161" spans="2:65" s="12" customFormat="1">
      <c r="B161" s="216"/>
      <c r="C161" s="217"/>
      <c r="D161" s="229" t="s">
        <v>149</v>
      </c>
      <c r="E161" s="217"/>
      <c r="F161" s="240" t="s">
        <v>482</v>
      </c>
      <c r="G161" s="217"/>
      <c r="H161" s="241">
        <v>12.95</v>
      </c>
      <c r="I161" s="221"/>
      <c r="J161" s="217"/>
      <c r="K161" s="217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149</v>
      </c>
      <c r="AU161" s="226" t="s">
        <v>81</v>
      </c>
      <c r="AV161" s="12" t="s">
        <v>81</v>
      </c>
      <c r="AW161" s="12" t="s">
        <v>6</v>
      </c>
      <c r="AX161" s="12" t="s">
        <v>79</v>
      </c>
      <c r="AY161" s="226" t="s">
        <v>139</v>
      </c>
    </row>
    <row r="162" spans="2:65" s="1" customFormat="1" ht="22.5" customHeight="1">
      <c r="B162" s="40"/>
      <c r="C162" s="192" t="s">
        <v>278</v>
      </c>
      <c r="D162" s="192" t="s">
        <v>142</v>
      </c>
      <c r="E162" s="193" t="s">
        <v>234</v>
      </c>
      <c r="F162" s="194" t="s">
        <v>235</v>
      </c>
      <c r="G162" s="195" t="s">
        <v>221</v>
      </c>
      <c r="H162" s="196">
        <v>0.92500000000000004</v>
      </c>
      <c r="I162" s="197"/>
      <c r="J162" s="198">
        <f>ROUND(I162*H162,2)</f>
        <v>0</v>
      </c>
      <c r="K162" s="194" t="s">
        <v>146</v>
      </c>
      <c r="L162" s="60"/>
      <c r="M162" s="199" t="s">
        <v>21</v>
      </c>
      <c r="N162" s="200" t="s">
        <v>42</v>
      </c>
      <c r="O162" s="4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23" t="s">
        <v>147</v>
      </c>
      <c r="AT162" s="23" t="s">
        <v>142</v>
      </c>
      <c r="AU162" s="23" t="s">
        <v>81</v>
      </c>
      <c r="AY162" s="23" t="s">
        <v>139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79</v>
      </c>
      <c r="BK162" s="203">
        <f>ROUND(I162*H162,2)</f>
        <v>0</v>
      </c>
      <c r="BL162" s="23" t="s">
        <v>147</v>
      </c>
      <c r="BM162" s="23" t="s">
        <v>483</v>
      </c>
    </row>
    <row r="163" spans="2:65" s="10" customFormat="1" ht="29.85" customHeight="1">
      <c r="B163" s="175"/>
      <c r="C163" s="176"/>
      <c r="D163" s="189" t="s">
        <v>70</v>
      </c>
      <c r="E163" s="190" t="s">
        <v>237</v>
      </c>
      <c r="F163" s="190" t="s">
        <v>238</v>
      </c>
      <c r="G163" s="176"/>
      <c r="H163" s="176"/>
      <c r="I163" s="179"/>
      <c r="J163" s="191">
        <f>BK163</f>
        <v>0</v>
      </c>
      <c r="K163" s="176"/>
      <c r="L163" s="181"/>
      <c r="M163" s="182"/>
      <c r="N163" s="183"/>
      <c r="O163" s="183"/>
      <c r="P163" s="184">
        <f>P164</f>
        <v>0</v>
      </c>
      <c r="Q163" s="183"/>
      <c r="R163" s="184">
        <f>R164</f>
        <v>0</v>
      </c>
      <c r="S163" s="183"/>
      <c r="T163" s="185">
        <f>T164</f>
        <v>0</v>
      </c>
      <c r="AR163" s="186" t="s">
        <v>79</v>
      </c>
      <c r="AT163" s="187" t="s">
        <v>70</v>
      </c>
      <c r="AU163" s="187" t="s">
        <v>79</v>
      </c>
      <c r="AY163" s="186" t="s">
        <v>139</v>
      </c>
      <c r="BK163" s="188">
        <f>BK164</f>
        <v>0</v>
      </c>
    </row>
    <row r="164" spans="2:65" s="1" customFormat="1" ht="44.25" customHeight="1">
      <c r="B164" s="40"/>
      <c r="C164" s="192" t="s">
        <v>282</v>
      </c>
      <c r="D164" s="192" t="s">
        <v>142</v>
      </c>
      <c r="E164" s="193" t="s">
        <v>240</v>
      </c>
      <c r="F164" s="194" t="s">
        <v>241</v>
      </c>
      <c r="G164" s="195" t="s">
        <v>221</v>
      </c>
      <c r="H164" s="196">
        <v>1.7889999999999999</v>
      </c>
      <c r="I164" s="197"/>
      <c r="J164" s="198">
        <f>ROUND(I164*H164,2)</f>
        <v>0</v>
      </c>
      <c r="K164" s="194" t="s">
        <v>146</v>
      </c>
      <c r="L164" s="60"/>
      <c r="M164" s="199" t="s">
        <v>21</v>
      </c>
      <c r="N164" s="200" t="s">
        <v>42</v>
      </c>
      <c r="O164" s="41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AR164" s="23" t="s">
        <v>147</v>
      </c>
      <c r="AT164" s="23" t="s">
        <v>142</v>
      </c>
      <c r="AU164" s="23" t="s">
        <v>81</v>
      </c>
      <c r="AY164" s="23" t="s">
        <v>139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23" t="s">
        <v>79</v>
      </c>
      <c r="BK164" s="203">
        <f>ROUND(I164*H164,2)</f>
        <v>0</v>
      </c>
      <c r="BL164" s="23" t="s">
        <v>147</v>
      </c>
      <c r="BM164" s="23" t="s">
        <v>484</v>
      </c>
    </row>
    <row r="165" spans="2:65" s="10" customFormat="1" ht="37.35" customHeight="1">
      <c r="B165" s="175"/>
      <c r="C165" s="176"/>
      <c r="D165" s="177" t="s">
        <v>70</v>
      </c>
      <c r="E165" s="178" t="s">
        <v>243</v>
      </c>
      <c r="F165" s="178" t="s">
        <v>244</v>
      </c>
      <c r="G165" s="176"/>
      <c r="H165" s="176"/>
      <c r="I165" s="179"/>
      <c r="J165" s="180">
        <f>BK165</f>
        <v>0</v>
      </c>
      <c r="K165" s="176"/>
      <c r="L165" s="181"/>
      <c r="M165" s="182"/>
      <c r="N165" s="183"/>
      <c r="O165" s="183"/>
      <c r="P165" s="184">
        <f>P166+P168+P170+P172+P177+P204+P230</f>
        <v>0</v>
      </c>
      <c r="Q165" s="183"/>
      <c r="R165" s="184">
        <f>R166+R168+R170+R172+R177+R204+R230</f>
        <v>0.67963065</v>
      </c>
      <c r="S165" s="183"/>
      <c r="T165" s="185">
        <f>T166+T168+T170+T172+T177+T204+T230</f>
        <v>0.19341466999999998</v>
      </c>
      <c r="AR165" s="186" t="s">
        <v>81</v>
      </c>
      <c r="AT165" s="187" t="s">
        <v>70</v>
      </c>
      <c r="AU165" s="187" t="s">
        <v>71</v>
      </c>
      <c r="AY165" s="186" t="s">
        <v>139</v>
      </c>
      <c r="BK165" s="188">
        <f>BK166+BK168+BK170+BK172+BK177+BK204+BK230</f>
        <v>0</v>
      </c>
    </row>
    <row r="166" spans="2:65" s="10" customFormat="1" ht="19.899999999999999" customHeight="1">
      <c r="B166" s="175"/>
      <c r="C166" s="176"/>
      <c r="D166" s="189" t="s">
        <v>70</v>
      </c>
      <c r="E166" s="190" t="s">
        <v>252</v>
      </c>
      <c r="F166" s="190" t="s">
        <v>253</v>
      </c>
      <c r="G166" s="176"/>
      <c r="H166" s="176"/>
      <c r="I166" s="179"/>
      <c r="J166" s="191">
        <f>BK166</f>
        <v>0</v>
      </c>
      <c r="K166" s="176"/>
      <c r="L166" s="181"/>
      <c r="M166" s="182"/>
      <c r="N166" s="183"/>
      <c r="O166" s="183"/>
      <c r="P166" s="184">
        <f>P167</f>
        <v>0</v>
      </c>
      <c r="Q166" s="183"/>
      <c r="R166" s="184">
        <f>R167</f>
        <v>0</v>
      </c>
      <c r="S166" s="183"/>
      <c r="T166" s="185">
        <f>T167</f>
        <v>0</v>
      </c>
      <c r="AR166" s="186" t="s">
        <v>81</v>
      </c>
      <c r="AT166" s="187" t="s">
        <v>70</v>
      </c>
      <c r="AU166" s="187" t="s">
        <v>79</v>
      </c>
      <c r="AY166" s="186" t="s">
        <v>139</v>
      </c>
      <c r="BK166" s="188">
        <f>BK167</f>
        <v>0</v>
      </c>
    </row>
    <row r="167" spans="2:65" s="1" customFormat="1" ht="31.5" customHeight="1">
      <c r="B167" s="40"/>
      <c r="C167" s="192" t="s">
        <v>288</v>
      </c>
      <c r="D167" s="192" t="s">
        <v>142</v>
      </c>
      <c r="E167" s="193" t="s">
        <v>255</v>
      </c>
      <c r="F167" s="194" t="s">
        <v>256</v>
      </c>
      <c r="G167" s="195" t="s">
        <v>250</v>
      </c>
      <c r="H167" s="196">
        <v>1</v>
      </c>
      <c r="I167" s="197"/>
      <c r="J167" s="198">
        <f>ROUND(I167*H167,2)</f>
        <v>0</v>
      </c>
      <c r="K167" s="194" t="s">
        <v>21</v>
      </c>
      <c r="L167" s="60"/>
      <c r="M167" s="199" t="s">
        <v>21</v>
      </c>
      <c r="N167" s="200" t="s">
        <v>42</v>
      </c>
      <c r="O167" s="4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23" t="s">
        <v>233</v>
      </c>
      <c r="AT167" s="23" t="s">
        <v>142</v>
      </c>
      <c r="AU167" s="23" t="s">
        <v>81</v>
      </c>
      <c r="AY167" s="23" t="s">
        <v>139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79</v>
      </c>
      <c r="BK167" s="203">
        <f>ROUND(I167*H167,2)</f>
        <v>0</v>
      </c>
      <c r="BL167" s="23" t="s">
        <v>233</v>
      </c>
      <c r="BM167" s="23" t="s">
        <v>485</v>
      </c>
    </row>
    <row r="168" spans="2:65" s="10" customFormat="1" ht="29.85" customHeight="1">
      <c r="B168" s="175"/>
      <c r="C168" s="176"/>
      <c r="D168" s="189" t="s">
        <v>70</v>
      </c>
      <c r="E168" s="190" t="s">
        <v>258</v>
      </c>
      <c r="F168" s="190" t="s">
        <v>259</v>
      </c>
      <c r="G168" s="176"/>
      <c r="H168" s="176"/>
      <c r="I168" s="179"/>
      <c r="J168" s="191">
        <f>BK168</f>
        <v>0</v>
      </c>
      <c r="K168" s="176"/>
      <c r="L168" s="181"/>
      <c r="M168" s="182"/>
      <c r="N168" s="183"/>
      <c r="O168" s="183"/>
      <c r="P168" s="184">
        <f>P169</f>
        <v>0</v>
      </c>
      <c r="Q168" s="183"/>
      <c r="R168" s="184">
        <f>R169</f>
        <v>0</v>
      </c>
      <c r="S168" s="183"/>
      <c r="T168" s="185">
        <f>T169</f>
        <v>0</v>
      </c>
      <c r="AR168" s="186" t="s">
        <v>81</v>
      </c>
      <c r="AT168" s="187" t="s">
        <v>70</v>
      </c>
      <c r="AU168" s="187" t="s">
        <v>79</v>
      </c>
      <c r="AY168" s="186" t="s">
        <v>139</v>
      </c>
      <c r="BK168" s="188">
        <f>BK169</f>
        <v>0</v>
      </c>
    </row>
    <row r="169" spans="2:65" s="1" customFormat="1" ht="22.5" customHeight="1">
      <c r="B169" s="40"/>
      <c r="C169" s="192" t="s">
        <v>292</v>
      </c>
      <c r="D169" s="192" t="s">
        <v>142</v>
      </c>
      <c r="E169" s="193" t="s">
        <v>261</v>
      </c>
      <c r="F169" s="194" t="s">
        <v>262</v>
      </c>
      <c r="G169" s="195" t="s">
        <v>250</v>
      </c>
      <c r="H169" s="196">
        <v>1</v>
      </c>
      <c r="I169" s="197"/>
      <c r="J169" s="198">
        <f>ROUND(I169*H169,2)</f>
        <v>0</v>
      </c>
      <c r="K169" s="194" t="s">
        <v>21</v>
      </c>
      <c r="L169" s="60"/>
      <c r="M169" s="199" t="s">
        <v>21</v>
      </c>
      <c r="N169" s="200" t="s">
        <v>42</v>
      </c>
      <c r="O169" s="41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23" t="s">
        <v>233</v>
      </c>
      <c r="AT169" s="23" t="s">
        <v>142</v>
      </c>
      <c r="AU169" s="23" t="s">
        <v>81</v>
      </c>
      <c r="AY169" s="23" t="s">
        <v>139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3" t="s">
        <v>79</v>
      </c>
      <c r="BK169" s="203">
        <f>ROUND(I169*H169,2)</f>
        <v>0</v>
      </c>
      <c r="BL169" s="23" t="s">
        <v>233</v>
      </c>
      <c r="BM169" s="23" t="s">
        <v>486</v>
      </c>
    </row>
    <row r="170" spans="2:65" s="10" customFormat="1" ht="29.85" customHeight="1">
      <c r="B170" s="175"/>
      <c r="C170" s="176"/>
      <c r="D170" s="189" t="s">
        <v>70</v>
      </c>
      <c r="E170" s="190" t="s">
        <v>264</v>
      </c>
      <c r="F170" s="190" t="s">
        <v>265</v>
      </c>
      <c r="G170" s="176"/>
      <c r="H170" s="176"/>
      <c r="I170" s="179"/>
      <c r="J170" s="191">
        <f>BK170</f>
        <v>0</v>
      </c>
      <c r="K170" s="176"/>
      <c r="L170" s="181"/>
      <c r="M170" s="182"/>
      <c r="N170" s="183"/>
      <c r="O170" s="183"/>
      <c r="P170" s="184">
        <f>P171</f>
        <v>0</v>
      </c>
      <c r="Q170" s="183"/>
      <c r="R170" s="184">
        <f>R171</f>
        <v>0</v>
      </c>
      <c r="S170" s="183"/>
      <c r="T170" s="185">
        <f>T171</f>
        <v>0</v>
      </c>
      <c r="AR170" s="186" t="s">
        <v>81</v>
      </c>
      <c r="AT170" s="187" t="s">
        <v>70</v>
      </c>
      <c r="AU170" s="187" t="s">
        <v>79</v>
      </c>
      <c r="AY170" s="186" t="s">
        <v>139</v>
      </c>
      <c r="BK170" s="188">
        <f>BK171</f>
        <v>0</v>
      </c>
    </row>
    <row r="171" spans="2:65" s="1" customFormat="1" ht="22.5" customHeight="1">
      <c r="B171" s="40"/>
      <c r="C171" s="192" t="s">
        <v>296</v>
      </c>
      <c r="D171" s="192" t="s">
        <v>142</v>
      </c>
      <c r="E171" s="193" t="s">
        <v>266</v>
      </c>
      <c r="F171" s="194" t="s">
        <v>267</v>
      </c>
      <c r="G171" s="195" t="s">
        <v>250</v>
      </c>
      <c r="H171" s="196">
        <v>1</v>
      </c>
      <c r="I171" s="197"/>
      <c r="J171" s="198">
        <f>ROUND(I171*H171,2)</f>
        <v>0</v>
      </c>
      <c r="K171" s="194" t="s">
        <v>21</v>
      </c>
      <c r="L171" s="60"/>
      <c r="M171" s="199" t="s">
        <v>21</v>
      </c>
      <c r="N171" s="200" t="s">
        <v>42</v>
      </c>
      <c r="O171" s="41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23" t="s">
        <v>233</v>
      </c>
      <c r="AT171" s="23" t="s">
        <v>142</v>
      </c>
      <c r="AU171" s="23" t="s">
        <v>81</v>
      </c>
      <c r="AY171" s="23" t="s">
        <v>139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3" t="s">
        <v>79</v>
      </c>
      <c r="BK171" s="203">
        <f>ROUND(I171*H171,2)</f>
        <v>0</v>
      </c>
      <c r="BL171" s="23" t="s">
        <v>233</v>
      </c>
      <c r="BM171" s="23" t="s">
        <v>487</v>
      </c>
    </row>
    <row r="172" spans="2:65" s="10" customFormat="1" ht="29.85" customHeight="1">
      <c r="B172" s="175"/>
      <c r="C172" s="176"/>
      <c r="D172" s="189" t="s">
        <v>70</v>
      </c>
      <c r="E172" s="190" t="s">
        <v>269</v>
      </c>
      <c r="F172" s="190" t="s">
        <v>270</v>
      </c>
      <c r="G172" s="176"/>
      <c r="H172" s="176"/>
      <c r="I172" s="179"/>
      <c r="J172" s="191">
        <f>BK172</f>
        <v>0</v>
      </c>
      <c r="K172" s="176"/>
      <c r="L172" s="181"/>
      <c r="M172" s="182"/>
      <c r="N172" s="183"/>
      <c r="O172" s="183"/>
      <c r="P172" s="184">
        <f>SUM(P173:P176)</f>
        <v>0</v>
      </c>
      <c r="Q172" s="183"/>
      <c r="R172" s="184">
        <f>SUM(R173:R176)</f>
        <v>0</v>
      </c>
      <c r="S172" s="183"/>
      <c r="T172" s="185">
        <f>SUM(T173:T176)</f>
        <v>3.5999999999999999E-3</v>
      </c>
      <c r="AR172" s="186" t="s">
        <v>81</v>
      </c>
      <c r="AT172" s="187" t="s">
        <v>70</v>
      </c>
      <c r="AU172" s="187" t="s">
        <v>79</v>
      </c>
      <c r="AY172" s="186" t="s">
        <v>139</v>
      </c>
      <c r="BK172" s="188">
        <f>SUM(BK173:BK176)</f>
        <v>0</v>
      </c>
    </row>
    <row r="173" spans="2:65" s="1" customFormat="1" ht="22.5" customHeight="1">
      <c r="B173" s="40"/>
      <c r="C173" s="192" t="s">
        <v>300</v>
      </c>
      <c r="D173" s="192" t="s">
        <v>142</v>
      </c>
      <c r="E173" s="193" t="s">
        <v>272</v>
      </c>
      <c r="F173" s="194" t="s">
        <v>273</v>
      </c>
      <c r="G173" s="195" t="s">
        <v>156</v>
      </c>
      <c r="H173" s="196">
        <v>2</v>
      </c>
      <c r="I173" s="197"/>
      <c r="J173" s="198">
        <f>ROUND(I173*H173,2)</f>
        <v>0</v>
      </c>
      <c r="K173" s="194" t="s">
        <v>146</v>
      </c>
      <c r="L173" s="60"/>
      <c r="M173" s="199" t="s">
        <v>21</v>
      </c>
      <c r="N173" s="200" t="s">
        <v>42</v>
      </c>
      <c r="O173" s="41"/>
      <c r="P173" s="201">
        <f>O173*H173</f>
        <v>0</v>
      </c>
      <c r="Q173" s="201">
        <v>0</v>
      </c>
      <c r="R173" s="201">
        <f>Q173*H173</f>
        <v>0</v>
      </c>
      <c r="S173" s="201">
        <v>1.8E-3</v>
      </c>
      <c r="T173" s="202">
        <f>S173*H173</f>
        <v>3.5999999999999999E-3</v>
      </c>
      <c r="AR173" s="23" t="s">
        <v>233</v>
      </c>
      <c r="AT173" s="23" t="s">
        <v>142</v>
      </c>
      <c r="AU173" s="23" t="s">
        <v>81</v>
      </c>
      <c r="AY173" s="23" t="s">
        <v>139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79</v>
      </c>
      <c r="BK173" s="203">
        <f>ROUND(I173*H173,2)</f>
        <v>0</v>
      </c>
      <c r="BL173" s="23" t="s">
        <v>233</v>
      </c>
      <c r="BM173" s="23" t="s">
        <v>488</v>
      </c>
    </row>
    <row r="174" spans="2:65" s="11" customFormat="1">
      <c r="B174" s="204"/>
      <c r="C174" s="205"/>
      <c r="D174" s="206" t="s">
        <v>149</v>
      </c>
      <c r="E174" s="207" t="s">
        <v>21</v>
      </c>
      <c r="F174" s="208" t="s">
        <v>205</v>
      </c>
      <c r="G174" s="205"/>
      <c r="H174" s="209" t="s">
        <v>21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149</v>
      </c>
      <c r="AU174" s="215" t="s">
        <v>81</v>
      </c>
      <c r="AV174" s="11" t="s">
        <v>79</v>
      </c>
      <c r="AW174" s="11" t="s">
        <v>34</v>
      </c>
      <c r="AX174" s="11" t="s">
        <v>71</v>
      </c>
      <c r="AY174" s="215" t="s">
        <v>139</v>
      </c>
    </row>
    <row r="175" spans="2:65" s="12" customFormat="1">
      <c r="B175" s="216"/>
      <c r="C175" s="217"/>
      <c r="D175" s="229" t="s">
        <v>149</v>
      </c>
      <c r="E175" s="239" t="s">
        <v>21</v>
      </c>
      <c r="F175" s="240" t="s">
        <v>81</v>
      </c>
      <c r="G175" s="217"/>
      <c r="H175" s="241">
        <v>2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149</v>
      </c>
      <c r="AU175" s="226" t="s">
        <v>81</v>
      </c>
      <c r="AV175" s="12" t="s">
        <v>81</v>
      </c>
      <c r="AW175" s="12" t="s">
        <v>34</v>
      </c>
      <c r="AX175" s="12" t="s">
        <v>79</v>
      </c>
      <c r="AY175" s="226" t="s">
        <v>139</v>
      </c>
    </row>
    <row r="176" spans="2:65" s="1" customFormat="1" ht="22.5" customHeight="1">
      <c r="B176" s="40"/>
      <c r="C176" s="192" t="s">
        <v>304</v>
      </c>
      <c r="D176" s="192" t="s">
        <v>142</v>
      </c>
      <c r="E176" s="193" t="s">
        <v>489</v>
      </c>
      <c r="F176" s="194" t="s">
        <v>490</v>
      </c>
      <c r="G176" s="195" t="s">
        <v>156</v>
      </c>
      <c r="H176" s="196">
        <v>1</v>
      </c>
      <c r="I176" s="197"/>
      <c r="J176" s="198">
        <f>ROUND(I176*H176,2)</f>
        <v>0</v>
      </c>
      <c r="K176" s="194" t="s">
        <v>21</v>
      </c>
      <c r="L176" s="60"/>
      <c r="M176" s="199" t="s">
        <v>21</v>
      </c>
      <c r="N176" s="200" t="s">
        <v>42</v>
      </c>
      <c r="O176" s="4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23" t="s">
        <v>233</v>
      </c>
      <c r="AT176" s="23" t="s">
        <v>142</v>
      </c>
      <c r="AU176" s="23" t="s">
        <v>81</v>
      </c>
      <c r="AY176" s="23" t="s">
        <v>139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3" t="s">
        <v>79</v>
      </c>
      <c r="BK176" s="203">
        <f>ROUND(I176*H176,2)</f>
        <v>0</v>
      </c>
      <c r="BL176" s="23" t="s">
        <v>233</v>
      </c>
      <c r="BM176" s="23" t="s">
        <v>491</v>
      </c>
    </row>
    <row r="177" spans="2:65" s="10" customFormat="1" ht="29.85" customHeight="1">
      <c r="B177" s="175"/>
      <c r="C177" s="176"/>
      <c r="D177" s="189" t="s">
        <v>70</v>
      </c>
      <c r="E177" s="190" t="s">
        <v>276</v>
      </c>
      <c r="F177" s="190" t="s">
        <v>277</v>
      </c>
      <c r="G177" s="176"/>
      <c r="H177" s="176"/>
      <c r="I177" s="179"/>
      <c r="J177" s="191">
        <f>BK177</f>
        <v>0</v>
      </c>
      <c r="K177" s="176"/>
      <c r="L177" s="181"/>
      <c r="M177" s="182"/>
      <c r="N177" s="183"/>
      <c r="O177" s="183"/>
      <c r="P177" s="184">
        <f>SUM(P178:P203)</f>
        <v>0</v>
      </c>
      <c r="Q177" s="183"/>
      <c r="R177" s="184">
        <f>SUM(R178:R203)</f>
        <v>0.44505607999999997</v>
      </c>
      <c r="S177" s="183"/>
      <c r="T177" s="185">
        <f>SUM(T178:T203)</f>
        <v>0.15051999999999999</v>
      </c>
      <c r="AR177" s="186" t="s">
        <v>81</v>
      </c>
      <c r="AT177" s="187" t="s">
        <v>70</v>
      </c>
      <c r="AU177" s="187" t="s">
        <v>79</v>
      </c>
      <c r="AY177" s="186" t="s">
        <v>139</v>
      </c>
      <c r="BK177" s="188">
        <f>SUM(BK178:BK203)</f>
        <v>0</v>
      </c>
    </row>
    <row r="178" spans="2:65" s="1" customFormat="1" ht="22.5" customHeight="1">
      <c r="B178" s="40"/>
      <c r="C178" s="192" t="s">
        <v>308</v>
      </c>
      <c r="D178" s="192" t="s">
        <v>142</v>
      </c>
      <c r="E178" s="193" t="s">
        <v>279</v>
      </c>
      <c r="F178" s="194" t="s">
        <v>280</v>
      </c>
      <c r="G178" s="195" t="s">
        <v>145</v>
      </c>
      <c r="H178" s="196">
        <v>42</v>
      </c>
      <c r="I178" s="197"/>
      <c r="J178" s="198">
        <f>ROUND(I178*H178,2)</f>
        <v>0</v>
      </c>
      <c r="K178" s="194" t="s">
        <v>146</v>
      </c>
      <c r="L178" s="60"/>
      <c r="M178" s="199" t="s">
        <v>21</v>
      </c>
      <c r="N178" s="200" t="s">
        <v>42</v>
      </c>
      <c r="O178" s="41"/>
      <c r="P178" s="201">
        <f>O178*H178</f>
        <v>0</v>
      </c>
      <c r="Q178" s="201">
        <v>0</v>
      </c>
      <c r="R178" s="201">
        <f>Q178*H178</f>
        <v>0</v>
      </c>
      <c r="S178" s="201">
        <v>3.0000000000000001E-3</v>
      </c>
      <c r="T178" s="202">
        <f>S178*H178</f>
        <v>0.126</v>
      </c>
      <c r="AR178" s="23" t="s">
        <v>233</v>
      </c>
      <c r="AT178" s="23" t="s">
        <v>142</v>
      </c>
      <c r="AU178" s="23" t="s">
        <v>81</v>
      </c>
      <c r="AY178" s="23" t="s">
        <v>139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3" t="s">
        <v>79</v>
      </c>
      <c r="BK178" s="203">
        <f>ROUND(I178*H178,2)</f>
        <v>0</v>
      </c>
      <c r="BL178" s="23" t="s">
        <v>233</v>
      </c>
      <c r="BM178" s="23" t="s">
        <v>492</v>
      </c>
    </row>
    <row r="179" spans="2:65" s="1" customFormat="1" ht="22.5" customHeight="1">
      <c r="B179" s="40"/>
      <c r="C179" s="192" t="s">
        <v>315</v>
      </c>
      <c r="D179" s="192" t="s">
        <v>142</v>
      </c>
      <c r="E179" s="193" t="s">
        <v>283</v>
      </c>
      <c r="F179" s="194" t="s">
        <v>284</v>
      </c>
      <c r="G179" s="195" t="s">
        <v>285</v>
      </c>
      <c r="H179" s="196">
        <v>24.52</v>
      </c>
      <c r="I179" s="197"/>
      <c r="J179" s="198">
        <f>ROUND(I179*H179,2)</f>
        <v>0</v>
      </c>
      <c r="K179" s="194" t="s">
        <v>146</v>
      </c>
      <c r="L179" s="60"/>
      <c r="M179" s="199" t="s">
        <v>21</v>
      </c>
      <c r="N179" s="200" t="s">
        <v>42</v>
      </c>
      <c r="O179" s="41"/>
      <c r="P179" s="201">
        <f>O179*H179</f>
        <v>0</v>
      </c>
      <c r="Q179" s="201">
        <v>0</v>
      </c>
      <c r="R179" s="201">
        <f>Q179*H179</f>
        <v>0</v>
      </c>
      <c r="S179" s="201">
        <v>1E-3</v>
      </c>
      <c r="T179" s="202">
        <f>S179*H179</f>
        <v>2.452E-2</v>
      </c>
      <c r="AR179" s="23" t="s">
        <v>233</v>
      </c>
      <c r="AT179" s="23" t="s">
        <v>142</v>
      </c>
      <c r="AU179" s="23" t="s">
        <v>81</v>
      </c>
      <c r="AY179" s="23" t="s">
        <v>139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79</v>
      </c>
      <c r="BK179" s="203">
        <f>ROUND(I179*H179,2)</f>
        <v>0</v>
      </c>
      <c r="BL179" s="23" t="s">
        <v>233</v>
      </c>
      <c r="BM179" s="23" t="s">
        <v>493</v>
      </c>
    </row>
    <row r="180" spans="2:65" s="11" customFormat="1">
      <c r="B180" s="204"/>
      <c r="C180" s="205"/>
      <c r="D180" s="206" t="s">
        <v>149</v>
      </c>
      <c r="E180" s="207" t="s">
        <v>21</v>
      </c>
      <c r="F180" s="208" t="s">
        <v>205</v>
      </c>
      <c r="G180" s="205"/>
      <c r="H180" s="209" t="s">
        <v>21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149</v>
      </c>
      <c r="AU180" s="215" t="s">
        <v>81</v>
      </c>
      <c r="AV180" s="11" t="s">
        <v>79</v>
      </c>
      <c r="AW180" s="11" t="s">
        <v>34</v>
      </c>
      <c r="AX180" s="11" t="s">
        <v>71</v>
      </c>
      <c r="AY180" s="215" t="s">
        <v>139</v>
      </c>
    </row>
    <row r="181" spans="2:65" s="12" customFormat="1">
      <c r="B181" s="216"/>
      <c r="C181" s="217"/>
      <c r="D181" s="229" t="s">
        <v>149</v>
      </c>
      <c r="E181" s="239" t="s">
        <v>21</v>
      </c>
      <c r="F181" s="240" t="s">
        <v>494</v>
      </c>
      <c r="G181" s="217"/>
      <c r="H181" s="241">
        <v>24.52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149</v>
      </c>
      <c r="AU181" s="226" t="s">
        <v>81</v>
      </c>
      <c r="AV181" s="12" t="s">
        <v>81</v>
      </c>
      <c r="AW181" s="12" t="s">
        <v>34</v>
      </c>
      <c r="AX181" s="12" t="s">
        <v>79</v>
      </c>
      <c r="AY181" s="226" t="s">
        <v>139</v>
      </c>
    </row>
    <row r="182" spans="2:65" s="1" customFormat="1" ht="31.5" customHeight="1">
      <c r="B182" s="40"/>
      <c r="C182" s="192" t="s">
        <v>312</v>
      </c>
      <c r="D182" s="192" t="s">
        <v>142</v>
      </c>
      <c r="E182" s="193" t="s">
        <v>289</v>
      </c>
      <c r="F182" s="194" t="s">
        <v>290</v>
      </c>
      <c r="G182" s="195" t="s">
        <v>145</v>
      </c>
      <c r="H182" s="196">
        <v>42</v>
      </c>
      <c r="I182" s="197"/>
      <c r="J182" s="198">
        <f t="shared" ref="J182:J187" si="0">ROUND(I182*H182,2)</f>
        <v>0</v>
      </c>
      <c r="K182" s="194" t="s">
        <v>146</v>
      </c>
      <c r="L182" s="60"/>
      <c r="M182" s="199" t="s">
        <v>21</v>
      </c>
      <c r="N182" s="200" t="s">
        <v>42</v>
      </c>
      <c r="O182" s="41"/>
      <c r="P182" s="201">
        <f t="shared" ref="P182:P187" si="1">O182*H182</f>
        <v>0</v>
      </c>
      <c r="Q182" s="201">
        <v>0</v>
      </c>
      <c r="R182" s="201">
        <f t="shared" ref="R182:R187" si="2">Q182*H182</f>
        <v>0</v>
      </c>
      <c r="S182" s="201">
        <v>0</v>
      </c>
      <c r="T182" s="202">
        <f t="shared" ref="T182:T187" si="3">S182*H182</f>
        <v>0</v>
      </c>
      <c r="AR182" s="23" t="s">
        <v>233</v>
      </c>
      <c r="AT182" s="23" t="s">
        <v>142</v>
      </c>
      <c r="AU182" s="23" t="s">
        <v>81</v>
      </c>
      <c r="AY182" s="23" t="s">
        <v>139</v>
      </c>
      <c r="BE182" s="203">
        <f t="shared" ref="BE182:BE187" si="4">IF(N182="základní",J182,0)</f>
        <v>0</v>
      </c>
      <c r="BF182" s="203">
        <f t="shared" ref="BF182:BF187" si="5">IF(N182="snížená",J182,0)</f>
        <v>0</v>
      </c>
      <c r="BG182" s="203">
        <f t="shared" ref="BG182:BG187" si="6">IF(N182="zákl. přenesená",J182,0)</f>
        <v>0</v>
      </c>
      <c r="BH182" s="203">
        <f t="shared" ref="BH182:BH187" si="7">IF(N182="sníž. přenesená",J182,0)</f>
        <v>0</v>
      </c>
      <c r="BI182" s="203">
        <f t="shared" ref="BI182:BI187" si="8">IF(N182="nulová",J182,0)</f>
        <v>0</v>
      </c>
      <c r="BJ182" s="23" t="s">
        <v>79</v>
      </c>
      <c r="BK182" s="203">
        <f t="shared" ref="BK182:BK187" si="9">ROUND(I182*H182,2)</f>
        <v>0</v>
      </c>
      <c r="BL182" s="23" t="s">
        <v>233</v>
      </c>
      <c r="BM182" s="23" t="s">
        <v>495</v>
      </c>
    </row>
    <row r="183" spans="2:65" s="1" customFormat="1" ht="22.5" customHeight="1">
      <c r="B183" s="40"/>
      <c r="C183" s="192" t="s">
        <v>324</v>
      </c>
      <c r="D183" s="192" t="s">
        <v>142</v>
      </c>
      <c r="E183" s="193" t="s">
        <v>293</v>
      </c>
      <c r="F183" s="194" t="s">
        <v>294</v>
      </c>
      <c r="G183" s="195" t="s">
        <v>145</v>
      </c>
      <c r="H183" s="196">
        <v>42</v>
      </c>
      <c r="I183" s="197"/>
      <c r="J183" s="198">
        <f t="shared" si="0"/>
        <v>0</v>
      </c>
      <c r="K183" s="194" t="s">
        <v>146</v>
      </c>
      <c r="L183" s="60"/>
      <c r="M183" s="199" t="s">
        <v>21</v>
      </c>
      <c r="N183" s="200" t="s">
        <v>42</v>
      </c>
      <c r="O183" s="41"/>
      <c r="P183" s="201">
        <f t="shared" si="1"/>
        <v>0</v>
      </c>
      <c r="Q183" s="201">
        <v>0</v>
      </c>
      <c r="R183" s="201">
        <f t="shared" si="2"/>
        <v>0</v>
      </c>
      <c r="S183" s="201">
        <v>0</v>
      </c>
      <c r="T183" s="202">
        <f t="shared" si="3"/>
        <v>0</v>
      </c>
      <c r="AR183" s="23" t="s">
        <v>233</v>
      </c>
      <c r="AT183" s="23" t="s">
        <v>142</v>
      </c>
      <c r="AU183" s="23" t="s">
        <v>81</v>
      </c>
      <c r="AY183" s="23" t="s">
        <v>139</v>
      </c>
      <c r="BE183" s="203">
        <f t="shared" si="4"/>
        <v>0</v>
      </c>
      <c r="BF183" s="203">
        <f t="shared" si="5"/>
        <v>0</v>
      </c>
      <c r="BG183" s="203">
        <f t="shared" si="6"/>
        <v>0</v>
      </c>
      <c r="BH183" s="203">
        <f t="shared" si="7"/>
        <v>0</v>
      </c>
      <c r="BI183" s="203">
        <f t="shared" si="8"/>
        <v>0</v>
      </c>
      <c r="BJ183" s="23" t="s">
        <v>79</v>
      </c>
      <c r="BK183" s="203">
        <f t="shared" si="9"/>
        <v>0</v>
      </c>
      <c r="BL183" s="23" t="s">
        <v>233</v>
      </c>
      <c r="BM183" s="23" t="s">
        <v>496</v>
      </c>
    </row>
    <row r="184" spans="2:65" s="1" customFormat="1" ht="31.5" customHeight="1">
      <c r="B184" s="40"/>
      <c r="C184" s="192" t="s">
        <v>328</v>
      </c>
      <c r="D184" s="192" t="s">
        <v>142</v>
      </c>
      <c r="E184" s="193" t="s">
        <v>297</v>
      </c>
      <c r="F184" s="194" t="s">
        <v>298</v>
      </c>
      <c r="G184" s="195" t="s">
        <v>145</v>
      </c>
      <c r="H184" s="196">
        <v>42</v>
      </c>
      <c r="I184" s="197"/>
      <c r="J184" s="198">
        <f t="shared" si="0"/>
        <v>0</v>
      </c>
      <c r="K184" s="194" t="s">
        <v>146</v>
      </c>
      <c r="L184" s="60"/>
      <c r="M184" s="199" t="s">
        <v>21</v>
      </c>
      <c r="N184" s="200" t="s">
        <v>42</v>
      </c>
      <c r="O184" s="41"/>
      <c r="P184" s="201">
        <f t="shared" si="1"/>
        <v>0</v>
      </c>
      <c r="Q184" s="201">
        <v>6.9999999999999994E-5</v>
      </c>
      <c r="R184" s="201">
        <f t="shared" si="2"/>
        <v>2.9399999999999999E-3</v>
      </c>
      <c r="S184" s="201">
        <v>0</v>
      </c>
      <c r="T184" s="202">
        <f t="shared" si="3"/>
        <v>0</v>
      </c>
      <c r="AR184" s="23" t="s">
        <v>233</v>
      </c>
      <c r="AT184" s="23" t="s">
        <v>142</v>
      </c>
      <c r="AU184" s="23" t="s">
        <v>81</v>
      </c>
      <c r="AY184" s="23" t="s">
        <v>139</v>
      </c>
      <c r="BE184" s="203">
        <f t="shared" si="4"/>
        <v>0</v>
      </c>
      <c r="BF184" s="203">
        <f t="shared" si="5"/>
        <v>0</v>
      </c>
      <c r="BG184" s="203">
        <f t="shared" si="6"/>
        <v>0</v>
      </c>
      <c r="BH184" s="203">
        <f t="shared" si="7"/>
        <v>0</v>
      </c>
      <c r="BI184" s="203">
        <f t="shared" si="8"/>
        <v>0</v>
      </c>
      <c r="BJ184" s="23" t="s">
        <v>79</v>
      </c>
      <c r="BK184" s="203">
        <f t="shared" si="9"/>
        <v>0</v>
      </c>
      <c r="BL184" s="23" t="s">
        <v>233</v>
      </c>
      <c r="BM184" s="23" t="s">
        <v>497</v>
      </c>
    </row>
    <row r="185" spans="2:65" s="1" customFormat="1" ht="31.5" customHeight="1">
      <c r="B185" s="40"/>
      <c r="C185" s="192" t="s">
        <v>332</v>
      </c>
      <c r="D185" s="192" t="s">
        <v>142</v>
      </c>
      <c r="E185" s="193" t="s">
        <v>301</v>
      </c>
      <c r="F185" s="194" t="s">
        <v>302</v>
      </c>
      <c r="G185" s="195" t="s">
        <v>145</v>
      </c>
      <c r="H185" s="196">
        <v>42</v>
      </c>
      <c r="I185" s="197"/>
      <c r="J185" s="198">
        <f t="shared" si="0"/>
        <v>0</v>
      </c>
      <c r="K185" s="194" t="s">
        <v>146</v>
      </c>
      <c r="L185" s="60"/>
      <c r="M185" s="199" t="s">
        <v>21</v>
      </c>
      <c r="N185" s="200" t="s">
        <v>42</v>
      </c>
      <c r="O185" s="41"/>
      <c r="P185" s="201">
        <f t="shared" si="1"/>
        <v>0</v>
      </c>
      <c r="Q185" s="201">
        <v>7.4999999999999997E-3</v>
      </c>
      <c r="R185" s="201">
        <f t="shared" si="2"/>
        <v>0.315</v>
      </c>
      <c r="S185" s="201">
        <v>0</v>
      </c>
      <c r="T185" s="202">
        <f t="shared" si="3"/>
        <v>0</v>
      </c>
      <c r="AR185" s="23" t="s">
        <v>233</v>
      </c>
      <c r="AT185" s="23" t="s">
        <v>142</v>
      </c>
      <c r="AU185" s="23" t="s">
        <v>81</v>
      </c>
      <c r="AY185" s="23" t="s">
        <v>139</v>
      </c>
      <c r="BE185" s="203">
        <f t="shared" si="4"/>
        <v>0</v>
      </c>
      <c r="BF185" s="203">
        <f t="shared" si="5"/>
        <v>0</v>
      </c>
      <c r="BG185" s="203">
        <f t="shared" si="6"/>
        <v>0</v>
      </c>
      <c r="BH185" s="203">
        <f t="shared" si="7"/>
        <v>0</v>
      </c>
      <c r="BI185" s="203">
        <f t="shared" si="8"/>
        <v>0</v>
      </c>
      <c r="BJ185" s="23" t="s">
        <v>79</v>
      </c>
      <c r="BK185" s="203">
        <f t="shared" si="9"/>
        <v>0</v>
      </c>
      <c r="BL185" s="23" t="s">
        <v>233</v>
      </c>
      <c r="BM185" s="23" t="s">
        <v>498</v>
      </c>
    </row>
    <row r="186" spans="2:65" s="1" customFormat="1" ht="22.5" customHeight="1">
      <c r="B186" s="40"/>
      <c r="C186" s="192" t="s">
        <v>337</v>
      </c>
      <c r="D186" s="192" t="s">
        <v>142</v>
      </c>
      <c r="E186" s="193" t="s">
        <v>305</v>
      </c>
      <c r="F186" s="194" t="s">
        <v>306</v>
      </c>
      <c r="G186" s="195" t="s">
        <v>145</v>
      </c>
      <c r="H186" s="196">
        <v>42</v>
      </c>
      <c r="I186" s="197"/>
      <c r="J186" s="198">
        <f t="shared" si="0"/>
        <v>0</v>
      </c>
      <c r="K186" s="194" t="s">
        <v>146</v>
      </c>
      <c r="L186" s="60"/>
      <c r="M186" s="199" t="s">
        <v>21</v>
      </c>
      <c r="N186" s="200" t="s">
        <v>42</v>
      </c>
      <c r="O186" s="41"/>
      <c r="P186" s="201">
        <f t="shared" si="1"/>
        <v>0</v>
      </c>
      <c r="Q186" s="201">
        <v>2.9999999999999997E-4</v>
      </c>
      <c r="R186" s="201">
        <f t="shared" si="2"/>
        <v>1.2599999999999998E-2</v>
      </c>
      <c r="S186" s="201">
        <v>0</v>
      </c>
      <c r="T186" s="202">
        <f t="shared" si="3"/>
        <v>0</v>
      </c>
      <c r="AR186" s="23" t="s">
        <v>233</v>
      </c>
      <c r="AT186" s="23" t="s">
        <v>142</v>
      </c>
      <c r="AU186" s="23" t="s">
        <v>81</v>
      </c>
      <c r="AY186" s="23" t="s">
        <v>139</v>
      </c>
      <c r="BE186" s="203">
        <f t="shared" si="4"/>
        <v>0</v>
      </c>
      <c r="BF186" s="203">
        <f t="shared" si="5"/>
        <v>0</v>
      </c>
      <c r="BG186" s="203">
        <f t="shared" si="6"/>
        <v>0</v>
      </c>
      <c r="BH186" s="203">
        <f t="shared" si="7"/>
        <v>0</v>
      </c>
      <c r="BI186" s="203">
        <f t="shared" si="8"/>
        <v>0</v>
      </c>
      <c r="BJ186" s="23" t="s">
        <v>79</v>
      </c>
      <c r="BK186" s="203">
        <f t="shared" si="9"/>
        <v>0</v>
      </c>
      <c r="BL186" s="23" t="s">
        <v>233</v>
      </c>
      <c r="BM186" s="23" t="s">
        <v>499</v>
      </c>
    </row>
    <row r="187" spans="2:65" s="1" customFormat="1" ht="31.5" customHeight="1">
      <c r="B187" s="40"/>
      <c r="C187" s="247" t="s">
        <v>342</v>
      </c>
      <c r="D187" s="247" t="s">
        <v>309</v>
      </c>
      <c r="E187" s="248" t="s">
        <v>310</v>
      </c>
      <c r="F187" s="249" t="s">
        <v>311</v>
      </c>
      <c r="G187" s="250" t="s">
        <v>145</v>
      </c>
      <c r="H187" s="251">
        <v>46.2</v>
      </c>
      <c r="I187" s="252"/>
      <c r="J187" s="253">
        <f t="shared" si="0"/>
        <v>0</v>
      </c>
      <c r="K187" s="249" t="s">
        <v>146</v>
      </c>
      <c r="L187" s="254"/>
      <c r="M187" s="255" t="s">
        <v>21</v>
      </c>
      <c r="N187" s="256" t="s">
        <v>42</v>
      </c>
      <c r="O187" s="41"/>
      <c r="P187" s="201">
        <f t="shared" si="1"/>
        <v>0</v>
      </c>
      <c r="Q187" s="201">
        <v>2.3999999999999998E-3</v>
      </c>
      <c r="R187" s="201">
        <f t="shared" si="2"/>
        <v>0.11087999999999999</v>
      </c>
      <c r="S187" s="201">
        <v>0</v>
      </c>
      <c r="T187" s="202">
        <f t="shared" si="3"/>
        <v>0</v>
      </c>
      <c r="AR187" s="23" t="s">
        <v>312</v>
      </c>
      <c r="AT187" s="23" t="s">
        <v>309</v>
      </c>
      <c r="AU187" s="23" t="s">
        <v>81</v>
      </c>
      <c r="AY187" s="23" t="s">
        <v>139</v>
      </c>
      <c r="BE187" s="203">
        <f t="shared" si="4"/>
        <v>0</v>
      </c>
      <c r="BF187" s="203">
        <f t="shared" si="5"/>
        <v>0</v>
      </c>
      <c r="BG187" s="203">
        <f t="shared" si="6"/>
        <v>0</v>
      </c>
      <c r="BH187" s="203">
        <f t="shared" si="7"/>
        <v>0</v>
      </c>
      <c r="BI187" s="203">
        <f t="shared" si="8"/>
        <v>0</v>
      </c>
      <c r="BJ187" s="23" t="s">
        <v>79</v>
      </c>
      <c r="BK187" s="203">
        <f t="shared" si="9"/>
        <v>0</v>
      </c>
      <c r="BL187" s="23" t="s">
        <v>233</v>
      </c>
      <c r="BM187" s="23" t="s">
        <v>500</v>
      </c>
    </row>
    <row r="188" spans="2:65" s="12" customFormat="1">
      <c r="B188" s="216"/>
      <c r="C188" s="217"/>
      <c r="D188" s="229" t="s">
        <v>149</v>
      </c>
      <c r="E188" s="217"/>
      <c r="F188" s="240" t="s">
        <v>501</v>
      </c>
      <c r="G188" s="217"/>
      <c r="H188" s="241">
        <v>46.2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149</v>
      </c>
      <c r="AU188" s="226" t="s">
        <v>81</v>
      </c>
      <c r="AV188" s="12" t="s">
        <v>81</v>
      </c>
      <c r="AW188" s="12" t="s">
        <v>6</v>
      </c>
      <c r="AX188" s="12" t="s">
        <v>79</v>
      </c>
      <c r="AY188" s="226" t="s">
        <v>139</v>
      </c>
    </row>
    <row r="189" spans="2:65" s="1" customFormat="1" ht="22.5" customHeight="1">
      <c r="B189" s="40"/>
      <c r="C189" s="192" t="s">
        <v>349</v>
      </c>
      <c r="D189" s="192" t="s">
        <v>142</v>
      </c>
      <c r="E189" s="193" t="s">
        <v>316</v>
      </c>
      <c r="F189" s="194" t="s">
        <v>317</v>
      </c>
      <c r="G189" s="195" t="s">
        <v>285</v>
      </c>
      <c r="H189" s="196">
        <v>25.22</v>
      </c>
      <c r="I189" s="197"/>
      <c r="J189" s="198">
        <f>ROUND(I189*H189,2)</f>
        <v>0</v>
      </c>
      <c r="K189" s="194" t="s">
        <v>146</v>
      </c>
      <c r="L189" s="60"/>
      <c r="M189" s="199" t="s">
        <v>21</v>
      </c>
      <c r="N189" s="200" t="s">
        <v>42</v>
      </c>
      <c r="O189" s="41"/>
      <c r="P189" s="201">
        <f>O189*H189</f>
        <v>0</v>
      </c>
      <c r="Q189" s="201">
        <v>1.0000000000000001E-5</v>
      </c>
      <c r="R189" s="201">
        <f>Q189*H189</f>
        <v>2.522E-4</v>
      </c>
      <c r="S189" s="201">
        <v>0</v>
      </c>
      <c r="T189" s="202">
        <f>S189*H189</f>
        <v>0</v>
      </c>
      <c r="AR189" s="23" t="s">
        <v>233</v>
      </c>
      <c r="AT189" s="23" t="s">
        <v>142</v>
      </c>
      <c r="AU189" s="23" t="s">
        <v>81</v>
      </c>
      <c r="AY189" s="23" t="s">
        <v>139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3" t="s">
        <v>79</v>
      </c>
      <c r="BK189" s="203">
        <f>ROUND(I189*H189,2)</f>
        <v>0</v>
      </c>
      <c r="BL189" s="23" t="s">
        <v>233</v>
      </c>
      <c r="BM189" s="23" t="s">
        <v>502</v>
      </c>
    </row>
    <row r="190" spans="2:65" s="11" customFormat="1">
      <c r="B190" s="204"/>
      <c r="C190" s="205"/>
      <c r="D190" s="206" t="s">
        <v>149</v>
      </c>
      <c r="E190" s="207" t="s">
        <v>21</v>
      </c>
      <c r="F190" s="208" t="s">
        <v>150</v>
      </c>
      <c r="G190" s="205"/>
      <c r="H190" s="209" t="s">
        <v>21</v>
      </c>
      <c r="I190" s="210"/>
      <c r="J190" s="205"/>
      <c r="K190" s="205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149</v>
      </c>
      <c r="AU190" s="215" t="s">
        <v>81</v>
      </c>
      <c r="AV190" s="11" t="s">
        <v>79</v>
      </c>
      <c r="AW190" s="11" t="s">
        <v>34</v>
      </c>
      <c r="AX190" s="11" t="s">
        <v>71</v>
      </c>
      <c r="AY190" s="215" t="s">
        <v>139</v>
      </c>
    </row>
    <row r="191" spans="2:65" s="12" customFormat="1">
      <c r="B191" s="216"/>
      <c r="C191" s="217"/>
      <c r="D191" s="229" t="s">
        <v>149</v>
      </c>
      <c r="E191" s="239" t="s">
        <v>21</v>
      </c>
      <c r="F191" s="240" t="s">
        <v>503</v>
      </c>
      <c r="G191" s="217"/>
      <c r="H191" s="241">
        <v>25.22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149</v>
      </c>
      <c r="AU191" s="226" t="s">
        <v>81</v>
      </c>
      <c r="AV191" s="12" t="s">
        <v>81</v>
      </c>
      <c r="AW191" s="12" t="s">
        <v>34</v>
      </c>
      <c r="AX191" s="12" t="s">
        <v>79</v>
      </c>
      <c r="AY191" s="226" t="s">
        <v>139</v>
      </c>
    </row>
    <row r="192" spans="2:65" s="1" customFormat="1" ht="22.5" customHeight="1">
      <c r="B192" s="40"/>
      <c r="C192" s="247" t="s">
        <v>354</v>
      </c>
      <c r="D192" s="247" t="s">
        <v>309</v>
      </c>
      <c r="E192" s="248" t="s">
        <v>320</v>
      </c>
      <c r="F192" s="249" t="s">
        <v>321</v>
      </c>
      <c r="G192" s="250" t="s">
        <v>285</v>
      </c>
      <c r="H192" s="251">
        <v>25.724</v>
      </c>
      <c r="I192" s="252"/>
      <c r="J192" s="253">
        <f>ROUND(I192*H192,2)</f>
        <v>0</v>
      </c>
      <c r="K192" s="249" t="s">
        <v>21</v>
      </c>
      <c r="L192" s="254"/>
      <c r="M192" s="255" t="s">
        <v>21</v>
      </c>
      <c r="N192" s="256" t="s">
        <v>42</v>
      </c>
      <c r="O192" s="41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23" t="s">
        <v>312</v>
      </c>
      <c r="AT192" s="23" t="s">
        <v>309</v>
      </c>
      <c r="AU192" s="23" t="s">
        <v>81</v>
      </c>
      <c r="AY192" s="23" t="s">
        <v>139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3" t="s">
        <v>79</v>
      </c>
      <c r="BK192" s="203">
        <f>ROUND(I192*H192,2)</f>
        <v>0</v>
      </c>
      <c r="BL192" s="23" t="s">
        <v>233</v>
      </c>
      <c r="BM192" s="23" t="s">
        <v>504</v>
      </c>
    </row>
    <row r="193" spans="2:65" s="12" customFormat="1">
      <c r="B193" s="216"/>
      <c r="C193" s="217"/>
      <c r="D193" s="229" t="s">
        <v>149</v>
      </c>
      <c r="E193" s="217"/>
      <c r="F193" s="240" t="s">
        <v>505</v>
      </c>
      <c r="G193" s="217"/>
      <c r="H193" s="241">
        <v>25.724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149</v>
      </c>
      <c r="AU193" s="226" t="s">
        <v>81</v>
      </c>
      <c r="AV193" s="12" t="s">
        <v>81</v>
      </c>
      <c r="AW193" s="12" t="s">
        <v>6</v>
      </c>
      <c r="AX193" s="12" t="s">
        <v>79</v>
      </c>
      <c r="AY193" s="226" t="s">
        <v>139</v>
      </c>
    </row>
    <row r="194" spans="2:65" s="1" customFormat="1" ht="22.5" customHeight="1">
      <c r="B194" s="40"/>
      <c r="C194" s="192" t="s">
        <v>358</v>
      </c>
      <c r="D194" s="192" t="s">
        <v>142</v>
      </c>
      <c r="E194" s="193" t="s">
        <v>325</v>
      </c>
      <c r="F194" s="194" t="s">
        <v>326</v>
      </c>
      <c r="G194" s="195" t="s">
        <v>285</v>
      </c>
      <c r="H194" s="196">
        <v>25.22</v>
      </c>
      <c r="I194" s="197"/>
      <c r="J194" s="198">
        <f>ROUND(I194*H194,2)</f>
        <v>0</v>
      </c>
      <c r="K194" s="194" t="s">
        <v>146</v>
      </c>
      <c r="L194" s="60"/>
      <c r="M194" s="199" t="s">
        <v>21</v>
      </c>
      <c r="N194" s="200" t="s">
        <v>42</v>
      </c>
      <c r="O194" s="41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23" t="s">
        <v>233</v>
      </c>
      <c r="AT194" s="23" t="s">
        <v>142</v>
      </c>
      <c r="AU194" s="23" t="s">
        <v>81</v>
      </c>
      <c r="AY194" s="23" t="s">
        <v>139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3" t="s">
        <v>79</v>
      </c>
      <c r="BK194" s="203">
        <f>ROUND(I194*H194,2)</f>
        <v>0</v>
      </c>
      <c r="BL194" s="23" t="s">
        <v>233</v>
      </c>
      <c r="BM194" s="23" t="s">
        <v>506</v>
      </c>
    </row>
    <row r="195" spans="2:65" s="1" customFormat="1" ht="31.5" customHeight="1">
      <c r="B195" s="40"/>
      <c r="C195" s="247" t="s">
        <v>363</v>
      </c>
      <c r="D195" s="247" t="s">
        <v>309</v>
      </c>
      <c r="E195" s="248" t="s">
        <v>310</v>
      </c>
      <c r="F195" s="249" t="s">
        <v>311</v>
      </c>
      <c r="G195" s="250" t="s">
        <v>145</v>
      </c>
      <c r="H195" s="251">
        <v>1.387</v>
      </c>
      <c r="I195" s="252"/>
      <c r="J195" s="253">
        <f>ROUND(I195*H195,2)</f>
        <v>0</v>
      </c>
      <c r="K195" s="249" t="s">
        <v>146</v>
      </c>
      <c r="L195" s="254"/>
      <c r="M195" s="255" t="s">
        <v>21</v>
      </c>
      <c r="N195" s="256" t="s">
        <v>42</v>
      </c>
      <c r="O195" s="41"/>
      <c r="P195" s="201">
        <f>O195*H195</f>
        <v>0</v>
      </c>
      <c r="Q195" s="201">
        <v>2.3999999999999998E-3</v>
      </c>
      <c r="R195" s="201">
        <f>Q195*H195</f>
        <v>3.3287999999999998E-3</v>
      </c>
      <c r="S195" s="201">
        <v>0</v>
      </c>
      <c r="T195" s="202">
        <f>S195*H195</f>
        <v>0</v>
      </c>
      <c r="AR195" s="23" t="s">
        <v>312</v>
      </c>
      <c r="AT195" s="23" t="s">
        <v>309</v>
      </c>
      <c r="AU195" s="23" t="s">
        <v>81</v>
      </c>
      <c r="AY195" s="23" t="s">
        <v>139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23" t="s">
        <v>79</v>
      </c>
      <c r="BK195" s="203">
        <f>ROUND(I195*H195,2)</f>
        <v>0</v>
      </c>
      <c r="BL195" s="23" t="s">
        <v>233</v>
      </c>
      <c r="BM195" s="23" t="s">
        <v>507</v>
      </c>
    </row>
    <row r="196" spans="2:65" s="12" customFormat="1">
      <c r="B196" s="216"/>
      <c r="C196" s="217"/>
      <c r="D196" s="206" t="s">
        <v>149</v>
      </c>
      <c r="E196" s="218" t="s">
        <v>21</v>
      </c>
      <c r="F196" s="219" t="s">
        <v>508</v>
      </c>
      <c r="G196" s="217"/>
      <c r="H196" s="220">
        <v>1.2609999999999999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149</v>
      </c>
      <c r="AU196" s="226" t="s">
        <v>81</v>
      </c>
      <c r="AV196" s="12" t="s">
        <v>81</v>
      </c>
      <c r="AW196" s="12" t="s">
        <v>34</v>
      </c>
      <c r="AX196" s="12" t="s">
        <v>79</v>
      </c>
      <c r="AY196" s="226" t="s">
        <v>139</v>
      </c>
    </row>
    <row r="197" spans="2:65" s="12" customFormat="1">
      <c r="B197" s="216"/>
      <c r="C197" s="217"/>
      <c r="D197" s="229" t="s">
        <v>149</v>
      </c>
      <c r="E197" s="217"/>
      <c r="F197" s="240" t="s">
        <v>509</v>
      </c>
      <c r="G197" s="217"/>
      <c r="H197" s="241">
        <v>1.387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149</v>
      </c>
      <c r="AU197" s="226" t="s">
        <v>81</v>
      </c>
      <c r="AV197" s="12" t="s">
        <v>81</v>
      </c>
      <c r="AW197" s="12" t="s">
        <v>6</v>
      </c>
      <c r="AX197" s="12" t="s">
        <v>79</v>
      </c>
      <c r="AY197" s="226" t="s">
        <v>139</v>
      </c>
    </row>
    <row r="198" spans="2:65" s="1" customFormat="1" ht="22.5" customHeight="1">
      <c r="B198" s="40"/>
      <c r="C198" s="192" t="s">
        <v>369</v>
      </c>
      <c r="D198" s="192" t="s">
        <v>142</v>
      </c>
      <c r="E198" s="193" t="s">
        <v>333</v>
      </c>
      <c r="F198" s="194" t="s">
        <v>334</v>
      </c>
      <c r="G198" s="195" t="s">
        <v>285</v>
      </c>
      <c r="H198" s="196">
        <v>0.9</v>
      </c>
      <c r="I198" s="197"/>
      <c r="J198" s="198">
        <f>ROUND(I198*H198,2)</f>
        <v>0</v>
      </c>
      <c r="K198" s="194" t="s">
        <v>146</v>
      </c>
      <c r="L198" s="60"/>
      <c r="M198" s="199" t="s">
        <v>21</v>
      </c>
      <c r="N198" s="200" t="s">
        <v>42</v>
      </c>
      <c r="O198" s="41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23" t="s">
        <v>233</v>
      </c>
      <c r="AT198" s="23" t="s">
        <v>142</v>
      </c>
      <c r="AU198" s="23" t="s">
        <v>81</v>
      </c>
      <c r="AY198" s="23" t="s">
        <v>139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3" t="s">
        <v>79</v>
      </c>
      <c r="BK198" s="203">
        <f>ROUND(I198*H198,2)</f>
        <v>0</v>
      </c>
      <c r="BL198" s="23" t="s">
        <v>233</v>
      </c>
      <c r="BM198" s="23" t="s">
        <v>510</v>
      </c>
    </row>
    <row r="199" spans="2:65" s="11" customFormat="1">
      <c r="B199" s="204"/>
      <c r="C199" s="205"/>
      <c r="D199" s="206" t="s">
        <v>149</v>
      </c>
      <c r="E199" s="207" t="s">
        <v>21</v>
      </c>
      <c r="F199" s="208" t="s">
        <v>150</v>
      </c>
      <c r="G199" s="205"/>
      <c r="H199" s="209" t="s">
        <v>21</v>
      </c>
      <c r="I199" s="210"/>
      <c r="J199" s="205"/>
      <c r="K199" s="205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149</v>
      </c>
      <c r="AU199" s="215" t="s">
        <v>81</v>
      </c>
      <c r="AV199" s="11" t="s">
        <v>79</v>
      </c>
      <c r="AW199" s="11" t="s">
        <v>34</v>
      </c>
      <c r="AX199" s="11" t="s">
        <v>71</v>
      </c>
      <c r="AY199" s="215" t="s">
        <v>139</v>
      </c>
    </row>
    <row r="200" spans="2:65" s="12" customFormat="1">
      <c r="B200" s="216"/>
      <c r="C200" s="217"/>
      <c r="D200" s="229" t="s">
        <v>149</v>
      </c>
      <c r="E200" s="239" t="s">
        <v>21</v>
      </c>
      <c r="F200" s="240" t="s">
        <v>511</v>
      </c>
      <c r="G200" s="217"/>
      <c r="H200" s="241">
        <v>0.9</v>
      </c>
      <c r="I200" s="221"/>
      <c r="J200" s="217"/>
      <c r="K200" s="217"/>
      <c r="L200" s="222"/>
      <c r="M200" s="223"/>
      <c r="N200" s="224"/>
      <c r="O200" s="224"/>
      <c r="P200" s="224"/>
      <c r="Q200" s="224"/>
      <c r="R200" s="224"/>
      <c r="S200" s="224"/>
      <c r="T200" s="225"/>
      <c r="AT200" s="226" t="s">
        <v>149</v>
      </c>
      <c r="AU200" s="226" t="s">
        <v>81</v>
      </c>
      <c r="AV200" s="12" t="s">
        <v>81</v>
      </c>
      <c r="AW200" s="12" t="s">
        <v>34</v>
      </c>
      <c r="AX200" s="12" t="s">
        <v>79</v>
      </c>
      <c r="AY200" s="226" t="s">
        <v>139</v>
      </c>
    </row>
    <row r="201" spans="2:65" s="1" customFormat="1" ht="22.5" customHeight="1">
      <c r="B201" s="40"/>
      <c r="C201" s="247" t="s">
        <v>377</v>
      </c>
      <c r="D201" s="247" t="s">
        <v>309</v>
      </c>
      <c r="E201" s="248" t="s">
        <v>338</v>
      </c>
      <c r="F201" s="249" t="s">
        <v>339</v>
      </c>
      <c r="G201" s="250" t="s">
        <v>285</v>
      </c>
      <c r="H201" s="251">
        <v>0.91800000000000004</v>
      </c>
      <c r="I201" s="252"/>
      <c r="J201" s="253">
        <f>ROUND(I201*H201,2)</f>
        <v>0</v>
      </c>
      <c r="K201" s="249" t="s">
        <v>146</v>
      </c>
      <c r="L201" s="254"/>
      <c r="M201" s="255" t="s">
        <v>21</v>
      </c>
      <c r="N201" s="256" t="s">
        <v>42</v>
      </c>
      <c r="O201" s="41"/>
      <c r="P201" s="201">
        <f>O201*H201</f>
        <v>0</v>
      </c>
      <c r="Q201" s="201">
        <v>6.0000000000000002E-5</v>
      </c>
      <c r="R201" s="201">
        <f>Q201*H201</f>
        <v>5.5080000000000001E-5</v>
      </c>
      <c r="S201" s="201">
        <v>0</v>
      </c>
      <c r="T201" s="202">
        <f>S201*H201</f>
        <v>0</v>
      </c>
      <c r="AR201" s="23" t="s">
        <v>312</v>
      </c>
      <c r="AT201" s="23" t="s">
        <v>309</v>
      </c>
      <c r="AU201" s="23" t="s">
        <v>81</v>
      </c>
      <c r="AY201" s="23" t="s">
        <v>139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3" t="s">
        <v>79</v>
      </c>
      <c r="BK201" s="203">
        <f>ROUND(I201*H201,2)</f>
        <v>0</v>
      </c>
      <c r="BL201" s="23" t="s">
        <v>233</v>
      </c>
      <c r="BM201" s="23" t="s">
        <v>512</v>
      </c>
    </row>
    <row r="202" spans="2:65" s="12" customFormat="1">
      <c r="B202" s="216"/>
      <c r="C202" s="217"/>
      <c r="D202" s="229" t="s">
        <v>149</v>
      </c>
      <c r="E202" s="217"/>
      <c r="F202" s="240" t="s">
        <v>513</v>
      </c>
      <c r="G202" s="217"/>
      <c r="H202" s="241">
        <v>0.91800000000000004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149</v>
      </c>
      <c r="AU202" s="226" t="s">
        <v>81</v>
      </c>
      <c r="AV202" s="12" t="s">
        <v>81</v>
      </c>
      <c r="AW202" s="12" t="s">
        <v>6</v>
      </c>
      <c r="AX202" s="12" t="s">
        <v>79</v>
      </c>
      <c r="AY202" s="226" t="s">
        <v>139</v>
      </c>
    </row>
    <row r="203" spans="2:65" s="1" customFormat="1" ht="31.5" customHeight="1">
      <c r="B203" s="40"/>
      <c r="C203" s="192" t="s">
        <v>382</v>
      </c>
      <c r="D203" s="192" t="s">
        <v>142</v>
      </c>
      <c r="E203" s="193" t="s">
        <v>343</v>
      </c>
      <c r="F203" s="194" t="s">
        <v>344</v>
      </c>
      <c r="G203" s="195" t="s">
        <v>345</v>
      </c>
      <c r="H203" s="257"/>
      <c r="I203" s="197"/>
      <c r="J203" s="198">
        <f>ROUND(I203*H203,2)</f>
        <v>0</v>
      </c>
      <c r="K203" s="194" t="s">
        <v>146</v>
      </c>
      <c r="L203" s="60"/>
      <c r="M203" s="199" t="s">
        <v>21</v>
      </c>
      <c r="N203" s="200" t="s">
        <v>42</v>
      </c>
      <c r="O203" s="41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23" t="s">
        <v>233</v>
      </c>
      <c r="AT203" s="23" t="s">
        <v>142</v>
      </c>
      <c r="AU203" s="23" t="s">
        <v>81</v>
      </c>
      <c r="AY203" s="23" t="s">
        <v>139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3" t="s">
        <v>79</v>
      </c>
      <c r="BK203" s="203">
        <f>ROUND(I203*H203,2)</f>
        <v>0</v>
      </c>
      <c r="BL203" s="23" t="s">
        <v>233</v>
      </c>
      <c r="BM203" s="23" t="s">
        <v>514</v>
      </c>
    </row>
    <row r="204" spans="2:65" s="10" customFormat="1" ht="29.85" customHeight="1">
      <c r="B204" s="175"/>
      <c r="C204" s="176"/>
      <c r="D204" s="189" t="s">
        <v>70</v>
      </c>
      <c r="E204" s="190" t="s">
        <v>367</v>
      </c>
      <c r="F204" s="190" t="s">
        <v>368</v>
      </c>
      <c r="G204" s="176"/>
      <c r="H204" s="176"/>
      <c r="I204" s="179"/>
      <c r="J204" s="191">
        <f>BK204</f>
        <v>0</v>
      </c>
      <c r="K204" s="176"/>
      <c r="L204" s="181"/>
      <c r="M204" s="182"/>
      <c r="N204" s="183"/>
      <c r="O204" s="183"/>
      <c r="P204" s="184">
        <f>SUM(P205:P229)</f>
        <v>0</v>
      </c>
      <c r="Q204" s="183"/>
      <c r="R204" s="184">
        <f>SUM(R205:R229)</f>
        <v>0.23457457000000004</v>
      </c>
      <c r="S204" s="183"/>
      <c r="T204" s="185">
        <f>SUM(T205:T229)</f>
        <v>3.9294670000000004E-2</v>
      </c>
      <c r="AR204" s="186" t="s">
        <v>81</v>
      </c>
      <c r="AT204" s="187" t="s">
        <v>70</v>
      </c>
      <c r="AU204" s="187" t="s">
        <v>79</v>
      </c>
      <c r="AY204" s="186" t="s">
        <v>139</v>
      </c>
      <c r="BK204" s="188">
        <f>SUM(BK205:BK229)</f>
        <v>0</v>
      </c>
    </row>
    <row r="205" spans="2:65" s="1" customFormat="1" ht="22.5" customHeight="1">
      <c r="B205" s="40"/>
      <c r="C205" s="192" t="s">
        <v>387</v>
      </c>
      <c r="D205" s="192" t="s">
        <v>142</v>
      </c>
      <c r="E205" s="193" t="s">
        <v>370</v>
      </c>
      <c r="F205" s="194" t="s">
        <v>371</v>
      </c>
      <c r="G205" s="195" t="s">
        <v>145</v>
      </c>
      <c r="H205" s="196">
        <v>126.75700000000001</v>
      </c>
      <c r="I205" s="197"/>
      <c r="J205" s="198">
        <f>ROUND(I205*H205,2)</f>
        <v>0</v>
      </c>
      <c r="K205" s="194" t="s">
        <v>146</v>
      </c>
      <c r="L205" s="60"/>
      <c r="M205" s="199" t="s">
        <v>21</v>
      </c>
      <c r="N205" s="200" t="s">
        <v>42</v>
      </c>
      <c r="O205" s="41"/>
      <c r="P205" s="201">
        <f>O205*H205</f>
        <v>0</v>
      </c>
      <c r="Q205" s="201">
        <v>1E-3</v>
      </c>
      <c r="R205" s="201">
        <f>Q205*H205</f>
        <v>0.12675700000000001</v>
      </c>
      <c r="S205" s="201">
        <v>3.1E-4</v>
      </c>
      <c r="T205" s="202">
        <f>S205*H205</f>
        <v>3.9294670000000004E-2</v>
      </c>
      <c r="AR205" s="23" t="s">
        <v>233</v>
      </c>
      <c r="AT205" s="23" t="s">
        <v>142</v>
      </c>
      <c r="AU205" s="23" t="s">
        <v>81</v>
      </c>
      <c r="AY205" s="23" t="s">
        <v>139</v>
      </c>
      <c r="BE205" s="203">
        <f>IF(N205="základní",J205,0)</f>
        <v>0</v>
      </c>
      <c r="BF205" s="203">
        <f>IF(N205="snížená",J205,0)</f>
        <v>0</v>
      </c>
      <c r="BG205" s="203">
        <f>IF(N205="zákl. přenesená",J205,0)</f>
        <v>0</v>
      </c>
      <c r="BH205" s="203">
        <f>IF(N205="sníž. přenesená",J205,0)</f>
        <v>0</v>
      </c>
      <c r="BI205" s="203">
        <f>IF(N205="nulová",J205,0)</f>
        <v>0</v>
      </c>
      <c r="BJ205" s="23" t="s">
        <v>79</v>
      </c>
      <c r="BK205" s="203">
        <f>ROUND(I205*H205,2)</f>
        <v>0</v>
      </c>
      <c r="BL205" s="23" t="s">
        <v>233</v>
      </c>
      <c r="BM205" s="23" t="s">
        <v>515</v>
      </c>
    </row>
    <row r="206" spans="2:65" s="11" customFormat="1">
      <c r="B206" s="204"/>
      <c r="C206" s="205"/>
      <c r="D206" s="206" t="s">
        <v>149</v>
      </c>
      <c r="E206" s="207" t="s">
        <v>21</v>
      </c>
      <c r="F206" s="208" t="s">
        <v>205</v>
      </c>
      <c r="G206" s="205"/>
      <c r="H206" s="209" t="s">
        <v>21</v>
      </c>
      <c r="I206" s="210"/>
      <c r="J206" s="205"/>
      <c r="K206" s="205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149</v>
      </c>
      <c r="AU206" s="215" t="s">
        <v>81</v>
      </c>
      <c r="AV206" s="11" t="s">
        <v>79</v>
      </c>
      <c r="AW206" s="11" t="s">
        <v>34</v>
      </c>
      <c r="AX206" s="11" t="s">
        <v>71</v>
      </c>
      <c r="AY206" s="215" t="s">
        <v>139</v>
      </c>
    </row>
    <row r="207" spans="2:65" s="12" customFormat="1">
      <c r="B207" s="216"/>
      <c r="C207" s="217"/>
      <c r="D207" s="206" t="s">
        <v>149</v>
      </c>
      <c r="E207" s="218" t="s">
        <v>21</v>
      </c>
      <c r="F207" s="219" t="s">
        <v>516</v>
      </c>
      <c r="G207" s="217"/>
      <c r="H207" s="220">
        <v>42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149</v>
      </c>
      <c r="AU207" s="226" t="s">
        <v>81</v>
      </c>
      <c r="AV207" s="12" t="s">
        <v>81</v>
      </c>
      <c r="AW207" s="12" t="s">
        <v>34</v>
      </c>
      <c r="AX207" s="12" t="s">
        <v>71</v>
      </c>
      <c r="AY207" s="226" t="s">
        <v>139</v>
      </c>
    </row>
    <row r="208" spans="2:65" s="12" customFormat="1">
      <c r="B208" s="216"/>
      <c r="C208" s="217"/>
      <c r="D208" s="206" t="s">
        <v>149</v>
      </c>
      <c r="E208" s="218" t="s">
        <v>21</v>
      </c>
      <c r="F208" s="219" t="s">
        <v>434</v>
      </c>
      <c r="G208" s="217"/>
      <c r="H208" s="220">
        <v>84.89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149</v>
      </c>
      <c r="AU208" s="226" t="s">
        <v>81</v>
      </c>
      <c r="AV208" s="12" t="s">
        <v>81</v>
      </c>
      <c r="AW208" s="12" t="s">
        <v>34</v>
      </c>
      <c r="AX208" s="12" t="s">
        <v>71</v>
      </c>
      <c r="AY208" s="226" t="s">
        <v>139</v>
      </c>
    </row>
    <row r="209" spans="2:65" s="12" customFormat="1">
      <c r="B209" s="216"/>
      <c r="C209" s="217"/>
      <c r="D209" s="206" t="s">
        <v>149</v>
      </c>
      <c r="E209" s="218" t="s">
        <v>21</v>
      </c>
      <c r="F209" s="219" t="s">
        <v>517</v>
      </c>
      <c r="G209" s="217"/>
      <c r="H209" s="220">
        <v>-5.383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149</v>
      </c>
      <c r="AU209" s="226" t="s">
        <v>81</v>
      </c>
      <c r="AV209" s="12" t="s">
        <v>81</v>
      </c>
      <c r="AW209" s="12" t="s">
        <v>34</v>
      </c>
      <c r="AX209" s="12" t="s">
        <v>71</v>
      </c>
      <c r="AY209" s="226" t="s">
        <v>139</v>
      </c>
    </row>
    <row r="210" spans="2:65" s="12" customFormat="1" ht="27">
      <c r="B210" s="216"/>
      <c r="C210" s="217"/>
      <c r="D210" s="206" t="s">
        <v>149</v>
      </c>
      <c r="E210" s="218" t="s">
        <v>21</v>
      </c>
      <c r="F210" s="219" t="s">
        <v>518</v>
      </c>
      <c r="G210" s="217"/>
      <c r="H210" s="220">
        <v>5.25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149</v>
      </c>
      <c r="AU210" s="226" t="s">
        <v>81</v>
      </c>
      <c r="AV210" s="12" t="s">
        <v>81</v>
      </c>
      <c r="AW210" s="12" t="s">
        <v>34</v>
      </c>
      <c r="AX210" s="12" t="s">
        <v>71</v>
      </c>
      <c r="AY210" s="226" t="s">
        <v>139</v>
      </c>
    </row>
    <row r="211" spans="2:65" s="13" customFormat="1">
      <c r="B211" s="227"/>
      <c r="C211" s="228"/>
      <c r="D211" s="229" t="s">
        <v>149</v>
      </c>
      <c r="E211" s="230" t="s">
        <v>21</v>
      </c>
      <c r="F211" s="231" t="s">
        <v>160</v>
      </c>
      <c r="G211" s="228"/>
      <c r="H211" s="232">
        <v>126.75700000000001</v>
      </c>
      <c r="I211" s="233"/>
      <c r="J211" s="228"/>
      <c r="K211" s="228"/>
      <c r="L211" s="234"/>
      <c r="M211" s="235"/>
      <c r="N211" s="236"/>
      <c r="O211" s="236"/>
      <c r="P211" s="236"/>
      <c r="Q211" s="236"/>
      <c r="R211" s="236"/>
      <c r="S211" s="236"/>
      <c r="T211" s="237"/>
      <c r="AT211" s="238" t="s">
        <v>149</v>
      </c>
      <c r="AU211" s="238" t="s">
        <v>81</v>
      </c>
      <c r="AV211" s="13" t="s">
        <v>147</v>
      </c>
      <c r="AW211" s="13" t="s">
        <v>34</v>
      </c>
      <c r="AX211" s="13" t="s">
        <v>79</v>
      </c>
      <c r="AY211" s="238" t="s">
        <v>139</v>
      </c>
    </row>
    <row r="212" spans="2:65" s="1" customFormat="1" ht="22.5" customHeight="1">
      <c r="B212" s="40"/>
      <c r="C212" s="192" t="s">
        <v>392</v>
      </c>
      <c r="D212" s="192" t="s">
        <v>142</v>
      </c>
      <c r="E212" s="193" t="s">
        <v>519</v>
      </c>
      <c r="F212" s="194" t="s">
        <v>520</v>
      </c>
      <c r="G212" s="195" t="s">
        <v>145</v>
      </c>
      <c r="H212" s="196">
        <v>2.08</v>
      </c>
      <c r="I212" s="197"/>
      <c r="J212" s="198">
        <f>ROUND(I212*H212,2)</f>
        <v>0</v>
      </c>
      <c r="K212" s="194" t="s">
        <v>146</v>
      </c>
      <c r="L212" s="60"/>
      <c r="M212" s="199" t="s">
        <v>21</v>
      </c>
      <c r="N212" s="200" t="s">
        <v>42</v>
      </c>
      <c r="O212" s="41"/>
      <c r="P212" s="201">
        <f>O212*H212</f>
        <v>0</v>
      </c>
      <c r="Q212" s="201">
        <v>0</v>
      </c>
      <c r="R212" s="201">
        <f>Q212*H212</f>
        <v>0</v>
      </c>
      <c r="S212" s="201">
        <v>0</v>
      </c>
      <c r="T212" s="202">
        <f>S212*H212</f>
        <v>0</v>
      </c>
      <c r="AR212" s="23" t="s">
        <v>233</v>
      </c>
      <c r="AT212" s="23" t="s">
        <v>142</v>
      </c>
      <c r="AU212" s="23" t="s">
        <v>81</v>
      </c>
      <c r="AY212" s="23" t="s">
        <v>139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3" t="s">
        <v>79</v>
      </c>
      <c r="BK212" s="203">
        <f>ROUND(I212*H212,2)</f>
        <v>0</v>
      </c>
      <c r="BL212" s="23" t="s">
        <v>233</v>
      </c>
      <c r="BM212" s="23" t="s">
        <v>521</v>
      </c>
    </row>
    <row r="213" spans="2:65" s="12" customFormat="1">
      <c r="B213" s="216"/>
      <c r="C213" s="217"/>
      <c r="D213" s="229" t="s">
        <v>149</v>
      </c>
      <c r="E213" s="239" t="s">
        <v>21</v>
      </c>
      <c r="F213" s="240" t="s">
        <v>522</v>
      </c>
      <c r="G213" s="217"/>
      <c r="H213" s="241">
        <v>2.08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149</v>
      </c>
      <c r="AU213" s="226" t="s">
        <v>81</v>
      </c>
      <c r="AV213" s="12" t="s">
        <v>81</v>
      </c>
      <c r="AW213" s="12" t="s">
        <v>34</v>
      </c>
      <c r="AX213" s="12" t="s">
        <v>79</v>
      </c>
      <c r="AY213" s="226" t="s">
        <v>139</v>
      </c>
    </row>
    <row r="214" spans="2:65" s="1" customFormat="1" ht="31.5" customHeight="1">
      <c r="B214" s="40"/>
      <c r="C214" s="192" t="s">
        <v>396</v>
      </c>
      <c r="D214" s="192" t="s">
        <v>142</v>
      </c>
      <c r="E214" s="193" t="s">
        <v>378</v>
      </c>
      <c r="F214" s="194" t="s">
        <v>379</v>
      </c>
      <c r="G214" s="195" t="s">
        <v>285</v>
      </c>
      <c r="H214" s="196">
        <v>10</v>
      </c>
      <c r="I214" s="197"/>
      <c r="J214" s="198">
        <f>ROUND(I214*H214,2)</f>
        <v>0</v>
      </c>
      <c r="K214" s="194" t="s">
        <v>146</v>
      </c>
      <c r="L214" s="60"/>
      <c r="M214" s="199" t="s">
        <v>21</v>
      </c>
      <c r="N214" s="200" t="s">
        <v>42</v>
      </c>
      <c r="O214" s="41"/>
      <c r="P214" s="201">
        <f>O214*H214</f>
        <v>0</v>
      </c>
      <c r="Q214" s="201">
        <v>0</v>
      </c>
      <c r="R214" s="201">
        <f>Q214*H214</f>
        <v>0</v>
      </c>
      <c r="S214" s="201">
        <v>0</v>
      </c>
      <c r="T214" s="202">
        <f>S214*H214</f>
        <v>0</v>
      </c>
      <c r="AR214" s="23" t="s">
        <v>233</v>
      </c>
      <c r="AT214" s="23" t="s">
        <v>142</v>
      </c>
      <c r="AU214" s="23" t="s">
        <v>81</v>
      </c>
      <c r="AY214" s="23" t="s">
        <v>139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23" t="s">
        <v>79</v>
      </c>
      <c r="BK214" s="203">
        <f>ROUND(I214*H214,2)</f>
        <v>0</v>
      </c>
      <c r="BL214" s="23" t="s">
        <v>233</v>
      </c>
      <c r="BM214" s="23" t="s">
        <v>523</v>
      </c>
    </row>
    <row r="215" spans="2:65" s="11" customFormat="1">
      <c r="B215" s="204"/>
      <c r="C215" s="205"/>
      <c r="D215" s="206" t="s">
        <v>149</v>
      </c>
      <c r="E215" s="207" t="s">
        <v>21</v>
      </c>
      <c r="F215" s="208" t="s">
        <v>150</v>
      </c>
      <c r="G215" s="205"/>
      <c r="H215" s="209" t="s">
        <v>21</v>
      </c>
      <c r="I215" s="210"/>
      <c r="J215" s="205"/>
      <c r="K215" s="205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149</v>
      </c>
      <c r="AU215" s="215" t="s">
        <v>81</v>
      </c>
      <c r="AV215" s="11" t="s">
        <v>79</v>
      </c>
      <c r="AW215" s="11" t="s">
        <v>34</v>
      </c>
      <c r="AX215" s="11" t="s">
        <v>71</v>
      </c>
      <c r="AY215" s="215" t="s">
        <v>139</v>
      </c>
    </row>
    <row r="216" spans="2:65" s="12" customFormat="1" ht="27">
      <c r="B216" s="216"/>
      <c r="C216" s="217"/>
      <c r="D216" s="206" t="s">
        <v>149</v>
      </c>
      <c r="E216" s="218" t="s">
        <v>21</v>
      </c>
      <c r="F216" s="219" t="s">
        <v>524</v>
      </c>
      <c r="G216" s="217"/>
      <c r="H216" s="220">
        <v>10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149</v>
      </c>
      <c r="AU216" s="226" t="s">
        <v>81</v>
      </c>
      <c r="AV216" s="12" t="s">
        <v>81</v>
      </c>
      <c r="AW216" s="12" t="s">
        <v>34</v>
      </c>
      <c r="AX216" s="12" t="s">
        <v>71</v>
      </c>
      <c r="AY216" s="226" t="s">
        <v>139</v>
      </c>
    </row>
    <row r="217" spans="2:65" s="13" customFormat="1">
      <c r="B217" s="227"/>
      <c r="C217" s="228"/>
      <c r="D217" s="229" t="s">
        <v>149</v>
      </c>
      <c r="E217" s="230" t="s">
        <v>21</v>
      </c>
      <c r="F217" s="231" t="s">
        <v>160</v>
      </c>
      <c r="G217" s="228"/>
      <c r="H217" s="232">
        <v>10</v>
      </c>
      <c r="I217" s="233"/>
      <c r="J217" s="228"/>
      <c r="K217" s="228"/>
      <c r="L217" s="234"/>
      <c r="M217" s="235"/>
      <c r="N217" s="236"/>
      <c r="O217" s="236"/>
      <c r="P217" s="236"/>
      <c r="Q217" s="236"/>
      <c r="R217" s="236"/>
      <c r="S217" s="236"/>
      <c r="T217" s="237"/>
      <c r="AT217" s="238" t="s">
        <v>149</v>
      </c>
      <c r="AU217" s="238" t="s">
        <v>81</v>
      </c>
      <c r="AV217" s="13" t="s">
        <v>147</v>
      </c>
      <c r="AW217" s="13" t="s">
        <v>34</v>
      </c>
      <c r="AX217" s="13" t="s">
        <v>79</v>
      </c>
      <c r="AY217" s="238" t="s">
        <v>139</v>
      </c>
    </row>
    <row r="218" spans="2:65" s="1" customFormat="1" ht="22.5" customHeight="1">
      <c r="B218" s="40"/>
      <c r="C218" s="247" t="s">
        <v>403</v>
      </c>
      <c r="D218" s="247" t="s">
        <v>309</v>
      </c>
      <c r="E218" s="248" t="s">
        <v>383</v>
      </c>
      <c r="F218" s="249" t="s">
        <v>384</v>
      </c>
      <c r="G218" s="250" t="s">
        <v>285</v>
      </c>
      <c r="H218" s="251">
        <v>10.5</v>
      </c>
      <c r="I218" s="252"/>
      <c r="J218" s="253">
        <f>ROUND(I218*H218,2)</f>
        <v>0</v>
      </c>
      <c r="K218" s="249" t="s">
        <v>146</v>
      </c>
      <c r="L218" s="254"/>
      <c r="M218" s="255" t="s">
        <v>21</v>
      </c>
      <c r="N218" s="256" t="s">
        <v>42</v>
      </c>
      <c r="O218" s="41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3" t="s">
        <v>312</v>
      </c>
      <c r="AT218" s="23" t="s">
        <v>309</v>
      </c>
      <c r="AU218" s="23" t="s">
        <v>81</v>
      </c>
      <c r="AY218" s="23" t="s">
        <v>139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3" t="s">
        <v>79</v>
      </c>
      <c r="BK218" s="203">
        <f>ROUND(I218*H218,2)</f>
        <v>0</v>
      </c>
      <c r="BL218" s="23" t="s">
        <v>233</v>
      </c>
      <c r="BM218" s="23" t="s">
        <v>525</v>
      </c>
    </row>
    <row r="219" spans="2:65" s="12" customFormat="1">
      <c r="B219" s="216"/>
      <c r="C219" s="217"/>
      <c r="D219" s="229" t="s">
        <v>149</v>
      </c>
      <c r="E219" s="217"/>
      <c r="F219" s="240" t="s">
        <v>526</v>
      </c>
      <c r="G219" s="217"/>
      <c r="H219" s="241">
        <v>10.5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149</v>
      </c>
      <c r="AU219" s="226" t="s">
        <v>81</v>
      </c>
      <c r="AV219" s="12" t="s">
        <v>81</v>
      </c>
      <c r="AW219" s="12" t="s">
        <v>6</v>
      </c>
      <c r="AX219" s="12" t="s">
        <v>79</v>
      </c>
      <c r="AY219" s="226" t="s">
        <v>139</v>
      </c>
    </row>
    <row r="220" spans="2:65" s="1" customFormat="1" ht="22.5" customHeight="1">
      <c r="B220" s="40"/>
      <c r="C220" s="192" t="s">
        <v>407</v>
      </c>
      <c r="D220" s="192" t="s">
        <v>142</v>
      </c>
      <c r="E220" s="193" t="s">
        <v>388</v>
      </c>
      <c r="F220" s="194" t="s">
        <v>389</v>
      </c>
      <c r="G220" s="195" t="s">
        <v>145</v>
      </c>
      <c r="H220" s="196">
        <v>129.00700000000001</v>
      </c>
      <c r="I220" s="197"/>
      <c r="J220" s="198">
        <f>ROUND(I220*H220,2)</f>
        <v>0</v>
      </c>
      <c r="K220" s="194" t="s">
        <v>146</v>
      </c>
      <c r="L220" s="60"/>
      <c r="M220" s="199" t="s">
        <v>21</v>
      </c>
      <c r="N220" s="200" t="s">
        <v>42</v>
      </c>
      <c r="O220" s="41"/>
      <c r="P220" s="201">
        <f>O220*H220</f>
        <v>0</v>
      </c>
      <c r="Q220" s="201">
        <v>2.0000000000000001E-4</v>
      </c>
      <c r="R220" s="201">
        <f>Q220*H220</f>
        <v>2.5801400000000002E-2</v>
      </c>
      <c r="S220" s="201">
        <v>0</v>
      </c>
      <c r="T220" s="202">
        <f>S220*H220</f>
        <v>0</v>
      </c>
      <c r="AR220" s="23" t="s">
        <v>233</v>
      </c>
      <c r="AT220" s="23" t="s">
        <v>142</v>
      </c>
      <c r="AU220" s="23" t="s">
        <v>81</v>
      </c>
      <c r="AY220" s="23" t="s">
        <v>139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23" t="s">
        <v>79</v>
      </c>
      <c r="BK220" s="203">
        <f>ROUND(I220*H220,2)</f>
        <v>0</v>
      </c>
      <c r="BL220" s="23" t="s">
        <v>233</v>
      </c>
      <c r="BM220" s="23" t="s">
        <v>527</v>
      </c>
    </row>
    <row r="221" spans="2:65" s="12" customFormat="1">
      <c r="B221" s="216"/>
      <c r="C221" s="217"/>
      <c r="D221" s="206" t="s">
        <v>149</v>
      </c>
      <c r="E221" s="218" t="s">
        <v>21</v>
      </c>
      <c r="F221" s="219" t="s">
        <v>516</v>
      </c>
      <c r="G221" s="217"/>
      <c r="H221" s="220">
        <v>42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149</v>
      </c>
      <c r="AU221" s="226" t="s">
        <v>81</v>
      </c>
      <c r="AV221" s="12" t="s">
        <v>81</v>
      </c>
      <c r="AW221" s="12" t="s">
        <v>34</v>
      </c>
      <c r="AX221" s="12" t="s">
        <v>71</v>
      </c>
      <c r="AY221" s="226" t="s">
        <v>139</v>
      </c>
    </row>
    <row r="222" spans="2:65" s="12" customFormat="1">
      <c r="B222" s="216"/>
      <c r="C222" s="217"/>
      <c r="D222" s="206" t="s">
        <v>149</v>
      </c>
      <c r="E222" s="218" t="s">
        <v>21</v>
      </c>
      <c r="F222" s="219" t="s">
        <v>391</v>
      </c>
      <c r="G222" s="217"/>
      <c r="H222" s="220">
        <v>87.007000000000005</v>
      </c>
      <c r="I222" s="221"/>
      <c r="J222" s="217"/>
      <c r="K222" s="217"/>
      <c r="L222" s="222"/>
      <c r="M222" s="223"/>
      <c r="N222" s="224"/>
      <c r="O222" s="224"/>
      <c r="P222" s="224"/>
      <c r="Q222" s="224"/>
      <c r="R222" s="224"/>
      <c r="S222" s="224"/>
      <c r="T222" s="225"/>
      <c r="AT222" s="226" t="s">
        <v>149</v>
      </c>
      <c r="AU222" s="226" t="s">
        <v>81</v>
      </c>
      <c r="AV222" s="12" t="s">
        <v>81</v>
      </c>
      <c r="AW222" s="12" t="s">
        <v>34</v>
      </c>
      <c r="AX222" s="12" t="s">
        <v>71</v>
      </c>
      <c r="AY222" s="226" t="s">
        <v>139</v>
      </c>
    </row>
    <row r="223" spans="2:65" s="13" customFormat="1">
      <c r="B223" s="227"/>
      <c r="C223" s="228"/>
      <c r="D223" s="229" t="s">
        <v>149</v>
      </c>
      <c r="E223" s="230" t="s">
        <v>21</v>
      </c>
      <c r="F223" s="231" t="s">
        <v>160</v>
      </c>
      <c r="G223" s="228"/>
      <c r="H223" s="232">
        <v>129.00700000000001</v>
      </c>
      <c r="I223" s="233"/>
      <c r="J223" s="228"/>
      <c r="K223" s="228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149</v>
      </c>
      <c r="AU223" s="238" t="s">
        <v>81</v>
      </c>
      <c r="AV223" s="13" t="s">
        <v>147</v>
      </c>
      <c r="AW223" s="13" t="s">
        <v>34</v>
      </c>
      <c r="AX223" s="13" t="s">
        <v>79</v>
      </c>
      <c r="AY223" s="238" t="s">
        <v>139</v>
      </c>
    </row>
    <row r="224" spans="2:65" s="1" customFormat="1" ht="31.5" customHeight="1">
      <c r="B224" s="40"/>
      <c r="C224" s="192" t="s">
        <v>528</v>
      </c>
      <c r="D224" s="192" t="s">
        <v>142</v>
      </c>
      <c r="E224" s="193" t="s">
        <v>393</v>
      </c>
      <c r="F224" s="194" t="s">
        <v>394</v>
      </c>
      <c r="G224" s="195" t="s">
        <v>145</v>
      </c>
      <c r="H224" s="196">
        <v>129.00700000000001</v>
      </c>
      <c r="I224" s="197"/>
      <c r="J224" s="198">
        <f>ROUND(I224*H224,2)</f>
        <v>0</v>
      </c>
      <c r="K224" s="194" t="s">
        <v>146</v>
      </c>
      <c r="L224" s="60"/>
      <c r="M224" s="199" t="s">
        <v>21</v>
      </c>
      <c r="N224" s="200" t="s">
        <v>42</v>
      </c>
      <c r="O224" s="41"/>
      <c r="P224" s="201">
        <f>O224*H224</f>
        <v>0</v>
      </c>
      <c r="Q224" s="201">
        <v>2.9E-4</v>
      </c>
      <c r="R224" s="201">
        <f>Q224*H224</f>
        <v>3.7412029999999999E-2</v>
      </c>
      <c r="S224" s="201">
        <v>0</v>
      </c>
      <c r="T224" s="202">
        <f>S224*H224</f>
        <v>0</v>
      </c>
      <c r="AR224" s="23" t="s">
        <v>233</v>
      </c>
      <c r="AT224" s="23" t="s">
        <v>142</v>
      </c>
      <c r="AU224" s="23" t="s">
        <v>81</v>
      </c>
      <c r="AY224" s="23" t="s">
        <v>139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3" t="s">
        <v>79</v>
      </c>
      <c r="BK224" s="203">
        <f>ROUND(I224*H224,2)</f>
        <v>0</v>
      </c>
      <c r="BL224" s="23" t="s">
        <v>233</v>
      </c>
      <c r="BM224" s="23" t="s">
        <v>529</v>
      </c>
    </row>
    <row r="225" spans="2:65" s="1" customFormat="1" ht="44.25" customHeight="1">
      <c r="B225" s="40"/>
      <c r="C225" s="192" t="s">
        <v>530</v>
      </c>
      <c r="D225" s="192" t="s">
        <v>142</v>
      </c>
      <c r="E225" s="193" t="s">
        <v>397</v>
      </c>
      <c r="F225" s="194" t="s">
        <v>398</v>
      </c>
      <c r="G225" s="195" t="s">
        <v>145</v>
      </c>
      <c r="H225" s="196">
        <v>87.007000000000005</v>
      </c>
      <c r="I225" s="197"/>
      <c r="J225" s="198">
        <f>ROUND(I225*H225,2)</f>
        <v>0</v>
      </c>
      <c r="K225" s="194" t="s">
        <v>146</v>
      </c>
      <c r="L225" s="60"/>
      <c r="M225" s="199" t="s">
        <v>21</v>
      </c>
      <c r="N225" s="200" t="s">
        <v>42</v>
      </c>
      <c r="O225" s="41"/>
      <c r="P225" s="201">
        <f>O225*H225</f>
        <v>0</v>
      </c>
      <c r="Q225" s="201">
        <v>2.0000000000000002E-5</v>
      </c>
      <c r="R225" s="201">
        <f>Q225*H225</f>
        <v>1.7401400000000003E-3</v>
      </c>
      <c r="S225" s="201">
        <v>0</v>
      </c>
      <c r="T225" s="202">
        <f>S225*H225</f>
        <v>0</v>
      </c>
      <c r="AR225" s="23" t="s">
        <v>233</v>
      </c>
      <c r="AT225" s="23" t="s">
        <v>142</v>
      </c>
      <c r="AU225" s="23" t="s">
        <v>81</v>
      </c>
      <c r="AY225" s="23" t="s">
        <v>139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3" t="s">
        <v>79</v>
      </c>
      <c r="BK225" s="203">
        <f>ROUND(I225*H225,2)</f>
        <v>0</v>
      </c>
      <c r="BL225" s="23" t="s">
        <v>233</v>
      </c>
      <c r="BM225" s="23" t="s">
        <v>531</v>
      </c>
    </row>
    <row r="226" spans="2:65" s="12" customFormat="1">
      <c r="B226" s="216"/>
      <c r="C226" s="217"/>
      <c r="D226" s="229" t="s">
        <v>149</v>
      </c>
      <c r="E226" s="239" t="s">
        <v>21</v>
      </c>
      <c r="F226" s="240" t="s">
        <v>400</v>
      </c>
      <c r="G226" s="217"/>
      <c r="H226" s="241">
        <v>87.007000000000005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149</v>
      </c>
      <c r="AU226" s="226" t="s">
        <v>81</v>
      </c>
      <c r="AV226" s="12" t="s">
        <v>81</v>
      </c>
      <c r="AW226" s="12" t="s">
        <v>34</v>
      </c>
      <c r="AX226" s="12" t="s">
        <v>79</v>
      </c>
      <c r="AY226" s="226" t="s">
        <v>139</v>
      </c>
    </row>
    <row r="227" spans="2:65" s="1" customFormat="1" ht="22.5" customHeight="1">
      <c r="B227" s="40"/>
      <c r="C227" s="192" t="s">
        <v>532</v>
      </c>
      <c r="D227" s="192" t="s">
        <v>142</v>
      </c>
      <c r="E227" s="193" t="s">
        <v>533</v>
      </c>
      <c r="F227" s="194" t="s">
        <v>534</v>
      </c>
      <c r="G227" s="195" t="s">
        <v>145</v>
      </c>
      <c r="H227" s="196">
        <v>4.8</v>
      </c>
      <c r="I227" s="197"/>
      <c r="J227" s="198">
        <f>ROUND(I227*H227,2)</f>
        <v>0</v>
      </c>
      <c r="K227" s="194" t="s">
        <v>146</v>
      </c>
      <c r="L227" s="60"/>
      <c r="M227" s="199" t="s">
        <v>21</v>
      </c>
      <c r="N227" s="200" t="s">
        <v>42</v>
      </c>
      <c r="O227" s="41"/>
      <c r="P227" s="201">
        <f>O227*H227</f>
        <v>0</v>
      </c>
      <c r="Q227" s="201">
        <v>8.9300000000000004E-3</v>
      </c>
      <c r="R227" s="201">
        <f>Q227*H227</f>
        <v>4.2863999999999999E-2</v>
      </c>
      <c r="S227" s="201">
        <v>0</v>
      </c>
      <c r="T227" s="202">
        <f>S227*H227</f>
        <v>0</v>
      </c>
      <c r="AR227" s="23" t="s">
        <v>233</v>
      </c>
      <c r="AT227" s="23" t="s">
        <v>142</v>
      </c>
      <c r="AU227" s="23" t="s">
        <v>81</v>
      </c>
      <c r="AY227" s="23" t="s">
        <v>139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3" t="s">
        <v>79</v>
      </c>
      <c r="BK227" s="203">
        <f>ROUND(I227*H227,2)</f>
        <v>0</v>
      </c>
      <c r="BL227" s="23" t="s">
        <v>233</v>
      </c>
      <c r="BM227" s="23" t="s">
        <v>535</v>
      </c>
    </row>
    <row r="228" spans="2:65" s="11" customFormat="1">
      <c r="B228" s="204"/>
      <c r="C228" s="205"/>
      <c r="D228" s="206" t="s">
        <v>149</v>
      </c>
      <c r="E228" s="207" t="s">
        <v>21</v>
      </c>
      <c r="F228" s="208" t="s">
        <v>150</v>
      </c>
      <c r="G228" s="205"/>
      <c r="H228" s="209" t="s">
        <v>21</v>
      </c>
      <c r="I228" s="210"/>
      <c r="J228" s="205"/>
      <c r="K228" s="205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149</v>
      </c>
      <c r="AU228" s="215" t="s">
        <v>81</v>
      </c>
      <c r="AV228" s="11" t="s">
        <v>79</v>
      </c>
      <c r="AW228" s="11" t="s">
        <v>34</v>
      </c>
      <c r="AX228" s="11" t="s">
        <v>71</v>
      </c>
      <c r="AY228" s="215" t="s">
        <v>139</v>
      </c>
    </row>
    <row r="229" spans="2:65" s="12" customFormat="1">
      <c r="B229" s="216"/>
      <c r="C229" s="217"/>
      <c r="D229" s="206" t="s">
        <v>149</v>
      </c>
      <c r="E229" s="218" t="s">
        <v>21</v>
      </c>
      <c r="F229" s="219" t="s">
        <v>536</v>
      </c>
      <c r="G229" s="217"/>
      <c r="H229" s="220">
        <v>4.8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149</v>
      </c>
      <c r="AU229" s="226" t="s">
        <v>81</v>
      </c>
      <c r="AV229" s="12" t="s">
        <v>81</v>
      </c>
      <c r="AW229" s="12" t="s">
        <v>34</v>
      </c>
      <c r="AX229" s="12" t="s">
        <v>79</v>
      </c>
      <c r="AY229" s="226" t="s">
        <v>139</v>
      </c>
    </row>
    <row r="230" spans="2:65" s="10" customFormat="1" ht="29.85" customHeight="1">
      <c r="B230" s="175"/>
      <c r="C230" s="176"/>
      <c r="D230" s="189" t="s">
        <v>70</v>
      </c>
      <c r="E230" s="190" t="s">
        <v>401</v>
      </c>
      <c r="F230" s="190" t="s">
        <v>402</v>
      </c>
      <c r="G230" s="176"/>
      <c r="H230" s="176"/>
      <c r="I230" s="179"/>
      <c r="J230" s="191">
        <f>BK230</f>
        <v>0</v>
      </c>
      <c r="K230" s="176"/>
      <c r="L230" s="181"/>
      <c r="M230" s="182"/>
      <c r="N230" s="183"/>
      <c r="O230" s="183"/>
      <c r="P230" s="184">
        <f>P231</f>
        <v>0</v>
      </c>
      <c r="Q230" s="183"/>
      <c r="R230" s="184">
        <f>R231</f>
        <v>0</v>
      </c>
      <c r="S230" s="183"/>
      <c r="T230" s="185">
        <f>T231</f>
        <v>0</v>
      </c>
      <c r="AR230" s="186" t="s">
        <v>81</v>
      </c>
      <c r="AT230" s="187" t="s">
        <v>70</v>
      </c>
      <c r="AU230" s="187" t="s">
        <v>79</v>
      </c>
      <c r="AY230" s="186" t="s">
        <v>139</v>
      </c>
      <c r="BK230" s="188">
        <f>BK231</f>
        <v>0</v>
      </c>
    </row>
    <row r="231" spans="2:65" s="1" customFormat="1" ht="22.5" customHeight="1">
      <c r="B231" s="40"/>
      <c r="C231" s="192" t="s">
        <v>537</v>
      </c>
      <c r="D231" s="192" t="s">
        <v>142</v>
      </c>
      <c r="E231" s="193" t="s">
        <v>404</v>
      </c>
      <c r="F231" s="194" t="s">
        <v>538</v>
      </c>
      <c r="G231" s="195" t="s">
        <v>156</v>
      </c>
      <c r="H231" s="196">
        <v>3</v>
      </c>
      <c r="I231" s="197"/>
      <c r="J231" s="198">
        <f>ROUND(I231*H231,2)</f>
        <v>0</v>
      </c>
      <c r="K231" s="194" t="s">
        <v>21</v>
      </c>
      <c r="L231" s="60"/>
      <c r="M231" s="199" t="s">
        <v>21</v>
      </c>
      <c r="N231" s="258" t="s">
        <v>42</v>
      </c>
      <c r="O231" s="259"/>
      <c r="P231" s="260">
        <f>O231*H231</f>
        <v>0</v>
      </c>
      <c r="Q231" s="260">
        <v>0</v>
      </c>
      <c r="R231" s="260">
        <f>Q231*H231</f>
        <v>0</v>
      </c>
      <c r="S231" s="260">
        <v>0</v>
      </c>
      <c r="T231" s="261">
        <f>S231*H231</f>
        <v>0</v>
      </c>
      <c r="AR231" s="23" t="s">
        <v>233</v>
      </c>
      <c r="AT231" s="23" t="s">
        <v>142</v>
      </c>
      <c r="AU231" s="23" t="s">
        <v>81</v>
      </c>
      <c r="AY231" s="23" t="s">
        <v>139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23" t="s">
        <v>79</v>
      </c>
      <c r="BK231" s="203">
        <f>ROUND(I231*H231,2)</f>
        <v>0</v>
      </c>
      <c r="BL231" s="23" t="s">
        <v>233</v>
      </c>
      <c r="BM231" s="23" t="s">
        <v>539</v>
      </c>
    </row>
    <row r="232" spans="2:65" s="1" customFormat="1" ht="6.95" customHeight="1">
      <c r="B232" s="55"/>
      <c r="C232" s="56"/>
      <c r="D232" s="56"/>
      <c r="E232" s="56"/>
      <c r="F232" s="56"/>
      <c r="G232" s="56"/>
      <c r="H232" s="56"/>
      <c r="I232" s="138"/>
      <c r="J232" s="56"/>
      <c r="K232" s="56"/>
      <c r="L232" s="60"/>
    </row>
  </sheetData>
  <sheetProtection password="CC35" sheet="1" objects="1" scenarios="1" formatCells="0" formatColumns="0" formatRows="0" sort="0" autoFilter="0"/>
  <autoFilter ref="C93:K231"/>
  <mergeCells count="9">
    <mergeCell ref="E84:H84"/>
    <mergeCell ref="E86:H8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0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86" t="s">
        <v>92</v>
      </c>
      <c r="H1" s="386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87</v>
      </c>
      <c r="AZ2" s="262" t="s">
        <v>540</v>
      </c>
      <c r="BA2" s="262" t="s">
        <v>541</v>
      </c>
      <c r="BB2" s="262" t="s">
        <v>285</v>
      </c>
      <c r="BC2" s="262" t="s">
        <v>542</v>
      </c>
      <c r="BD2" s="262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7" t="str">
        <f>'Rekapitulace stavby'!K6</f>
        <v>ZŠ U Stadionu 756, Chrudim - modernizace počítačových učeben a oprava WC</v>
      </c>
      <c r="F7" s="388"/>
      <c r="G7" s="388"/>
      <c r="H7" s="388"/>
      <c r="I7" s="116"/>
      <c r="J7" s="28"/>
      <c r="K7" s="30"/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9" t="s">
        <v>543</v>
      </c>
      <c r="F9" s="390"/>
      <c r="G9" s="390"/>
      <c r="H9" s="390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6. 7. 2017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18" t="s">
        <v>29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79" t="s">
        <v>21</v>
      </c>
      <c r="F24" s="379"/>
      <c r="G24" s="379"/>
      <c r="H24" s="37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ROUND(J96,2)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ROUND(SUM(BE96:BE499), 2)</f>
        <v>0</v>
      </c>
      <c r="G30" s="41"/>
      <c r="H30" s="41"/>
      <c r="I30" s="130">
        <v>0.21</v>
      </c>
      <c r="J30" s="129">
        <f>ROUND(ROUND((SUM(BE96:BE499)),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ROUND(SUM(BF96:BF499), 2)</f>
        <v>0</v>
      </c>
      <c r="G31" s="41"/>
      <c r="H31" s="41"/>
      <c r="I31" s="130">
        <v>0.15</v>
      </c>
      <c r="J31" s="129">
        <f>ROUND(ROUND((SUM(BF96:BF499)),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ROUND(SUM(BG96:BG499),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ROUND(SUM(BH96:BH499),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ROUND(SUM(BI96:BI499),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7" t="str">
        <f>E7</f>
        <v>ZŠ U Stadionu 756, Chrudim - modernizace počítačových učeben a oprava WC</v>
      </c>
      <c r="F45" s="388"/>
      <c r="G45" s="388"/>
      <c r="H45" s="388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9" t="str">
        <f>E9</f>
        <v>03 - Oprava WC</v>
      </c>
      <c r="F47" s="390"/>
      <c r="G47" s="390"/>
      <c r="H47" s="390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6. 7. 2017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32</v>
      </c>
      <c r="J51" s="34" t="str">
        <f>E21</f>
        <v>Ing. Josef Dvořák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101</v>
      </c>
      <c r="D54" s="131"/>
      <c r="E54" s="131"/>
      <c r="F54" s="131"/>
      <c r="G54" s="131"/>
      <c r="H54" s="131"/>
      <c r="I54" s="144"/>
      <c r="J54" s="145" t="s">
        <v>102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103</v>
      </c>
      <c r="D56" s="41"/>
      <c r="E56" s="41"/>
      <c r="F56" s="41"/>
      <c r="G56" s="41"/>
      <c r="H56" s="41"/>
      <c r="I56" s="117"/>
      <c r="J56" s="127">
        <f>J96</f>
        <v>0</v>
      </c>
      <c r="K56" s="44"/>
      <c r="AU56" s="23" t="s">
        <v>104</v>
      </c>
    </row>
    <row r="57" spans="2:47" s="7" customFormat="1" ht="24.95" customHeight="1">
      <c r="B57" s="148"/>
      <c r="C57" s="149"/>
      <c r="D57" s="150" t="s">
        <v>105</v>
      </c>
      <c r="E57" s="151"/>
      <c r="F57" s="151"/>
      <c r="G57" s="151"/>
      <c r="H57" s="151"/>
      <c r="I57" s="152"/>
      <c r="J57" s="153">
        <f>J97</f>
        <v>0</v>
      </c>
      <c r="K57" s="154"/>
    </row>
    <row r="58" spans="2:47" s="8" customFormat="1" ht="19.899999999999999" customHeight="1">
      <c r="B58" s="155"/>
      <c r="C58" s="156"/>
      <c r="D58" s="157" t="s">
        <v>544</v>
      </c>
      <c r="E58" s="158"/>
      <c r="F58" s="158"/>
      <c r="G58" s="158"/>
      <c r="H58" s="158"/>
      <c r="I58" s="159"/>
      <c r="J58" s="160">
        <f>J98</f>
        <v>0</v>
      </c>
      <c r="K58" s="161"/>
    </row>
    <row r="59" spans="2:47" s="8" customFormat="1" ht="19.899999999999999" customHeight="1">
      <c r="B59" s="155"/>
      <c r="C59" s="156"/>
      <c r="D59" s="157" t="s">
        <v>106</v>
      </c>
      <c r="E59" s="158"/>
      <c r="F59" s="158"/>
      <c r="G59" s="158"/>
      <c r="H59" s="158"/>
      <c r="I59" s="159"/>
      <c r="J59" s="160">
        <f>J119</f>
        <v>0</v>
      </c>
      <c r="K59" s="161"/>
    </row>
    <row r="60" spans="2:47" s="8" customFormat="1" ht="19.899999999999999" customHeight="1">
      <c r="B60" s="155"/>
      <c r="C60" s="156"/>
      <c r="D60" s="157" t="s">
        <v>545</v>
      </c>
      <c r="E60" s="158"/>
      <c r="F60" s="158"/>
      <c r="G60" s="158"/>
      <c r="H60" s="158"/>
      <c r="I60" s="159"/>
      <c r="J60" s="160">
        <f>J165</f>
        <v>0</v>
      </c>
      <c r="K60" s="161"/>
    </row>
    <row r="61" spans="2:47" s="8" customFormat="1" ht="19.899999999999999" customHeight="1">
      <c r="B61" s="155"/>
      <c r="C61" s="156"/>
      <c r="D61" s="157" t="s">
        <v>107</v>
      </c>
      <c r="E61" s="158"/>
      <c r="F61" s="158"/>
      <c r="G61" s="158"/>
      <c r="H61" s="158"/>
      <c r="I61" s="159"/>
      <c r="J61" s="160">
        <f>J183</f>
        <v>0</v>
      </c>
      <c r="K61" s="161"/>
    </row>
    <row r="62" spans="2:47" s="8" customFormat="1" ht="19.899999999999999" customHeight="1">
      <c r="B62" s="155"/>
      <c r="C62" s="156"/>
      <c r="D62" s="157" t="s">
        <v>413</v>
      </c>
      <c r="E62" s="158"/>
      <c r="F62" s="158"/>
      <c r="G62" s="158"/>
      <c r="H62" s="158"/>
      <c r="I62" s="159"/>
      <c r="J62" s="160">
        <f>J231</f>
        <v>0</v>
      </c>
      <c r="K62" s="161"/>
    </row>
    <row r="63" spans="2:47" s="8" customFormat="1" ht="19.899999999999999" customHeight="1">
      <c r="B63" s="155"/>
      <c r="C63" s="156"/>
      <c r="D63" s="157" t="s">
        <v>414</v>
      </c>
      <c r="E63" s="158"/>
      <c r="F63" s="158"/>
      <c r="G63" s="158"/>
      <c r="H63" s="158"/>
      <c r="I63" s="159"/>
      <c r="J63" s="160">
        <f>J238</f>
        <v>0</v>
      </c>
      <c r="K63" s="161"/>
    </row>
    <row r="64" spans="2:47" s="8" customFormat="1" ht="19.899999999999999" customHeight="1">
      <c r="B64" s="155"/>
      <c r="C64" s="156"/>
      <c r="D64" s="157" t="s">
        <v>108</v>
      </c>
      <c r="E64" s="158"/>
      <c r="F64" s="158"/>
      <c r="G64" s="158"/>
      <c r="H64" s="158"/>
      <c r="I64" s="159"/>
      <c r="J64" s="160">
        <f>J251</f>
        <v>0</v>
      </c>
      <c r="K64" s="161"/>
    </row>
    <row r="65" spans="2:11" s="8" customFormat="1" ht="19.899999999999999" customHeight="1">
      <c r="B65" s="155"/>
      <c r="C65" s="156"/>
      <c r="D65" s="157" t="s">
        <v>109</v>
      </c>
      <c r="E65" s="158"/>
      <c r="F65" s="158"/>
      <c r="G65" s="158"/>
      <c r="H65" s="158"/>
      <c r="I65" s="159"/>
      <c r="J65" s="160">
        <f>J256</f>
        <v>0</v>
      </c>
      <c r="K65" s="161"/>
    </row>
    <row r="66" spans="2:11" s="8" customFormat="1" ht="19.899999999999999" customHeight="1">
      <c r="B66" s="155"/>
      <c r="C66" s="156"/>
      <c r="D66" s="157" t="s">
        <v>110</v>
      </c>
      <c r="E66" s="158"/>
      <c r="F66" s="158"/>
      <c r="G66" s="158"/>
      <c r="H66" s="158"/>
      <c r="I66" s="159"/>
      <c r="J66" s="160">
        <f>J268</f>
        <v>0</v>
      </c>
      <c r="K66" s="161"/>
    </row>
    <row r="67" spans="2:11" s="8" customFormat="1" ht="19.899999999999999" customHeight="1">
      <c r="B67" s="155"/>
      <c r="C67" s="156"/>
      <c r="D67" s="157" t="s">
        <v>111</v>
      </c>
      <c r="E67" s="158"/>
      <c r="F67" s="158"/>
      <c r="G67" s="158"/>
      <c r="H67" s="158"/>
      <c r="I67" s="159"/>
      <c r="J67" s="160">
        <f>J351</f>
        <v>0</v>
      </c>
      <c r="K67" s="161"/>
    </row>
    <row r="68" spans="2:11" s="8" customFormat="1" ht="19.899999999999999" customHeight="1">
      <c r="B68" s="155"/>
      <c r="C68" s="156"/>
      <c r="D68" s="157" t="s">
        <v>112</v>
      </c>
      <c r="E68" s="158"/>
      <c r="F68" s="158"/>
      <c r="G68" s="158"/>
      <c r="H68" s="158"/>
      <c r="I68" s="159"/>
      <c r="J68" s="160">
        <f>J363</f>
        <v>0</v>
      </c>
      <c r="K68" s="161"/>
    </row>
    <row r="69" spans="2:11" s="7" customFormat="1" ht="24.95" customHeight="1">
      <c r="B69" s="148"/>
      <c r="C69" s="149"/>
      <c r="D69" s="150" t="s">
        <v>113</v>
      </c>
      <c r="E69" s="151"/>
      <c r="F69" s="151"/>
      <c r="G69" s="151"/>
      <c r="H69" s="151"/>
      <c r="I69" s="152"/>
      <c r="J69" s="153">
        <f>J365</f>
        <v>0</v>
      </c>
      <c r="K69" s="154"/>
    </row>
    <row r="70" spans="2:11" s="8" customFormat="1" ht="19.899999999999999" customHeight="1">
      <c r="B70" s="155"/>
      <c r="C70" s="156"/>
      <c r="D70" s="157" t="s">
        <v>546</v>
      </c>
      <c r="E70" s="158"/>
      <c r="F70" s="158"/>
      <c r="G70" s="158"/>
      <c r="H70" s="158"/>
      <c r="I70" s="159"/>
      <c r="J70" s="160">
        <f>J366</f>
        <v>0</v>
      </c>
      <c r="K70" s="161"/>
    </row>
    <row r="71" spans="2:11" s="8" customFormat="1" ht="19.899999999999999" customHeight="1">
      <c r="B71" s="155"/>
      <c r="C71" s="156"/>
      <c r="D71" s="157" t="s">
        <v>114</v>
      </c>
      <c r="E71" s="158"/>
      <c r="F71" s="158"/>
      <c r="G71" s="158"/>
      <c r="H71" s="158"/>
      <c r="I71" s="159"/>
      <c r="J71" s="160">
        <f>J382</f>
        <v>0</v>
      </c>
      <c r="K71" s="161"/>
    </row>
    <row r="72" spans="2:11" s="8" customFormat="1" ht="19.899999999999999" customHeight="1">
      <c r="B72" s="155"/>
      <c r="C72" s="156"/>
      <c r="D72" s="157" t="s">
        <v>116</v>
      </c>
      <c r="E72" s="158"/>
      <c r="F72" s="158"/>
      <c r="G72" s="158"/>
      <c r="H72" s="158"/>
      <c r="I72" s="159"/>
      <c r="J72" s="160">
        <f>J384</f>
        <v>0</v>
      </c>
      <c r="K72" s="161"/>
    </row>
    <row r="73" spans="2:11" s="8" customFormat="1" ht="19.899999999999999" customHeight="1">
      <c r="B73" s="155"/>
      <c r="C73" s="156"/>
      <c r="D73" s="157" t="s">
        <v>118</v>
      </c>
      <c r="E73" s="158"/>
      <c r="F73" s="158"/>
      <c r="G73" s="158"/>
      <c r="H73" s="158"/>
      <c r="I73" s="159"/>
      <c r="J73" s="160">
        <f>J386</f>
        <v>0</v>
      </c>
      <c r="K73" s="161"/>
    </row>
    <row r="74" spans="2:11" s="8" customFormat="1" ht="19.899999999999999" customHeight="1">
      <c r="B74" s="155"/>
      <c r="C74" s="156"/>
      <c r="D74" s="157" t="s">
        <v>547</v>
      </c>
      <c r="E74" s="158"/>
      <c r="F74" s="158"/>
      <c r="G74" s="158"/>
      <c r="H74" s="158"/>
      <c r="I74" s="159"/>
      <c r="J74" s="160">
        <f>J403</f>
        <v>0</v>
      </c>
      <c r="K74" s="161"/>
    </row>
    <row r="75" spans="2:11" s="8" customFormat="1" ht="19.899999999999999" customHeight="1">
      <c r="B75" s="155"/>
      <c r="C75" s="156"/>
      <c r="D75" s="157" t="s">
        <v>548</v>
      </c>
      <c r="E75" s="158"/>
      <c r="F75" s="158"/>
      <c r="G75" s="158"/>
      <c r="H75" s="158"/>
      <c r="I75" s="159"/>
      <c r="J75" s="160">
        <f>J432</f>
        <v>0</v>
      </c>
      <c r="K75" s="161"/>
    </row>
    <row r="76" spans="2:11" s="8" customFormat="1" ht="19.899999999999999" customHeight="1">
      <c r="B76" s="155"/>
      <c r="C76" s="156"/>
      <c r="D76" s="157" t="s">
        <v>121</v>
      </c>
      <c r="E76" s="158"/>
      <c r="F76" s="158"/>
      <c r="G76" s="158"/>
      <c r="H76" s="158"/>
      <c r="I76" s="159"/>
      <c r="J76" s="160">
        <f>J469</f>
        <v>0</v>
      </c>
      <c r="K76" s="161"/>
    </row>
    <row r="77" spans="2:11" s="1" customFormat="1" ht="21.75" customHeight="1">
      <c r="B77" s="40"/>
      <c r="C77" s="41"/>
      <c r="D77" s="41"/>
      <c r="E77" s="41"/>
      <c r="F77" s="41"/>
      <c r="G77" s="41"/>
      <c r="H77" s="41"/>
      <c r="I77" s="117"/>
      <c r="J77" s="41"/>
      <c r="K77" s="44"/>
    </row>
    <row r="78" spans="2:11" s="1" customFormat="1" ht="6.95" customHeight="1">
      <c r="B78" s="55"/>
      <c r="C78" s="56"/>
      <c r="D78" s="56"/>
      <c r="E78" s="56"/>
      <c r="F78" s="56"/>
      <c r="G78" s="56"/>
      <c r="H78" s="56"/>
      <c r="I78" s="138"/>
      <c r="J78" s="56"/>
      <c r="K78" s="57"/>
    </row>
    <row r="82" spans="2:63" s="1" customFormat="1" ht="6.95" customHeight="1">
      <c r="B82" s="58"/>
      <c r="C82" s="59"/>
      <c r="D82" s="59"/>
      <c r="E82" s="59"/>
      <c r="F82" s="59"/>
      <c r="G82" s="59"/>
      <c r="H82" s="59"/>
      <c r="I82" s="141"/>
      <c r="J82" s="59"/>
      <c r="K82" s="59"/>
      <c r="L82" s="60"/>
    </row>
    <row r="83" spans="2:63" s="1" customFormat="1" ht="36.950000000000003" customHeight="1">
      <c r="B83" s="40"/>
      <c r="C83" s="61" t="s">
        <v>123</v>
      </c>
      <c r="D83" s="62"/>
      <c r="E83" s="62"/>
      <c r="F83" s="62"/>
      <c r="G83" s="62"/>
      <c r="H83" s="62"/>
      <c r="I83" s="162"/>
      <c r="J83" s="62"/>
      <c r="K83" s="62"/>
      <c r="L83" s="60"/>
    </row>
    <row r="84" spans="2:63" s="1" customFormat="1" ht="6.9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3" s="1" customFormat="1" ht="14.45" customHeight="1">
      <c r="B85" s="40"/>
      <c r="C85" s="64" t="s">
        <v>18</v>
      </c>
      <c r="D85" s="62"/>
      <c r="E85" s="62"/>
      <c r="F85" s="62"/>
      <c r="G85" s="62"/>
      <c r="H85" s="62"/>
      <c r="I85" s="162"/>
      <c r="J85" s="62"/>
      <c r="K85" s="62"/>
      <c r="L85" s="60"/>
    </row>
    <row r="86" spans="2:63" s="1" customFormat="1" ht="22.5" customHeight="1">
      <c r="B86" s="40"/>
      <c r="C86" s="62"/>
      <c r="D86" s="62"/>
      <c r="E86" s="383" t="str">
        <f>E7</f>
        <v>ZŠ U Stadionu 756, Chrudim - modernizace počítačových učeben a oprava WC</v>
      </c>
      <c r="F86" s="384"/>
      <c r="G86" s="384"/>
      <c r="H86" s="384"/>
      <c r="I86" s="162"/>
      <c r="J86" s="62"/>
      <c r="K86" s="62"/>
      <c r="L86" s="60"/>
    </row>
    <row r="87" spans="2:63" s="1" customFormat="1" ht="14.45" customHeight="1">
      <c r="B87" s="40"/>
      <c r="C87" s="64" t="s">
        <v>97</v>
      </c>
      <c r="D87" s="62"/>
      <c r="E87" s="62"/>
      <c r="F87" s="62"/>
      <c r="G87" s="62"/>
      <c r="H87" s="62"/>
      <c r="I87" s="162"/>
      <c r="J87" s="62"/>
      <c r="K87" s="62"/>
      <c r="L87" s="60"/>
    </row>
    <row r="88" spans="2:63" s="1" customFormat="1" ht="23.25" customHeight="1">
      <c r="B88" s="40"/>
      <c r="C88" s="62"/>
      <c r="D88" s="62"/>
      <c r="E88" s="351" t="str">
        <f>E9</f>
        <v>03 - Oprava WC</v>
      </c>
      <c r="F88" s="385"/>
      <c r="G88" s="385"/>
      <c r="H88" s="385"/>
      <c r="I88" s="162"/>
      <c r="J88" s="62"/>
      <c r="K88" s="62"/>
      <c r="L88" s="60"/>
    </row>
    <row r="89" spans="2:63" s="1" customFormat="1" ht="6.95" customHeight="1">
      <c r="B89" s="40"/>
      <c r="C89" s="62"/>
      <c r="D89" s="62"/>
      <c r="E89" s="62"/>
      <c r="F89" s="62"/>
      <c r="G89" s="62"/>
      <c r="H89" s="62"/>
      <c r="I89" s="162"/>
      <c r="J89" s="62"/>
      <c r="K89" s="62"/>
      <c r="L89" s="60"/>
    </row>
    <row r="90" spans="2:63" s="1" customFormat="1" ht="18" customHeight="1">
      <c r="B90" s="40"/>
      <c r="C90" s="64" t="s">
        <v>23</v>
      </c>
      <c r="D90" s="62"/>
      <c r="E90" s="62"/>
      <c r="F90" s="163" t="str">
        <f>F12</f>
        <v xml:space="preserve"> </v>
      </c>
      <c r="G90" s="62"/>
      <c r="H90" s="62"/>
      <c r="I90" s="164" t="s">
        <v>25</v>
      </c>
      <c r="J90" s="72" t="str">
        <f>IF(J12="","",J12)</f>
        <v>6. 7. 2017</v>
      </c>
      <c r="K90" s="62"/>
      <c r="L90" s="60"/>
    </row>
    <row r="91" spans="2:63" s="1" customFormat="1" ht="6.95" customHeight="1">
      <c r="B91" s="40"/>
      <c r="C91" s="62"/>
      <c r="D91" s="62"/>
      <c r="E91" s="62"/>
      <c r="F91" s="62"/>
      <c r="G91" s="62"/>
      <c r="H91" s="62"/>
      <c r="I91" s="162"/>
      <c r="J91" s="62"/>
      <c r="K91" s="62"/>
      <c r="L91" s="60"/>
    </row>
    <row r="92" spans="2:63" s="1" customFormat="1" ht="15">
      <c r="B92" s="40"/>
      <c r="C92" s="64" t="s">
        <v>27</v>
      </c>
      <c r="D92" s="62"/>
      <c r="E92" s="62"/>
      <c r="F92" s="163" t="str">
        <f>E15</f>
        <v xml:space="preserve"> </v>
      </c>
      <c r="G92" s="62"/>
      <c r="H92" s="62"/>
      <c r="I92" s="164" t="s">
        <v>32</v>
      </c>
      <c r="J92" s="163" t="str">
        <f>E21</f>
        <v>Ing. Josef Dvořák</v>
      </c>
      <c r="K92" s="62"/>
      <c r="L92" s="60"/>
    </row>
    <row r="93" spans="2:63" s="1" customFormat="1" ht="14.45" customHeight="1">
      <c r="B93" s="40"/>
      <c r="C93" s="64" t="s">
        <v>30</v>
      </c>
      <c r="D93" s="62"/>
      <c r="E93" s="62"/>
      <c r="F93" s="163" t="str">
        <f>IF(E18="","",E18)</f>
        <v/>
      </c>
      <c r="G93" s="62"/>
      <c r="H93" s="62"/>
      <c r="I93" s="162"/>
      <c r="J93" s="62"/>
      <c r="K93" s="62"/>
      <c r="L93" s="60"/>
    </row>
    <row r="94" spans="2:63" s="1" customFormat="1" ht="10.35" customHeight="1">
      <c r="B94" s="40"/>
      <c r="C94" s="62"/>
      <c r="D94" s="62"/>
      <c r="E94" s="62"/>
      <c r="F94" s="62"/>
      <c r="G94" s="62"/>
      <c r="H94" s="62"/>
      <c r="I94" s="162"/>
      <c r="J94" s="62"/>
      <c r="K94" s="62"/>
      <c r="L94" s="60"/>
    </row>
    <row r="95" spans="2:63" s="9" customFormat="1" ht="29.25" customHeight="1">
      <c r="B95" s="165"/>
      <c r="C95" s="166" t="s">
        <v>124</v>
      </c>
      <c r="D95" s="167" t="s">
        <v>56</v>
      </c>
      <c r="E95" s="167" t="s">
        <v>52</v>
      </c>
      <c r="F95" s="167" t="s">
        <v>125</v>
      </c>
      <c r="G95" s="167" t="s">
        <v>126</v>
      </c>
      <c r="H95" s="167" t="s">
        <v>127</v>
      </c>
      <c r="I95" s="168" t="s">
        <v>128</v>
      </c>
      <c r="J95" s="167" t="s">
        <v>102</v>
      </c>
      <c r="K95" s="169" t="s">
        <v>129</v>
      </c>
      <c r="L95" s="170"/>
      <c r="M95" s="80" t="s">
        <v>130</v>
      </c>
      <c r="N95" s="81" t="s">
        <v>41</v>
      </c>
      <c r="O95" s="81" t="s">
        <v>131</v>
      </c>
      <c r="P95" s="81" t="s">
        <v>132</v>
      </c>
      <c r="Q95" s="81" t="s">
        <v>133</v>
      </c>
      <c r="R95" s="81" t="s">
        <v>134</v>
      </c>
      <c r="S95" s="81" t="s">
        <v>135</v>
      </c>
      <c r="T95" s="82" t="s">
        <v>136</v>
      </c>
    </row>
    <row r="96" spans="2:63" s="1" customFormat="1" ht="29.25" customHeight="1">
      <c r="B96" s="40"/>
      <c r="C96" s="86" t="s">
        <v>103</v>
      </c>
      <c r="D96" s="62"/>
      <c r="E96" s="62"/>
      <c r="F96" s="62"/>
      <c r="G96" s="62"/>
      <c r="H96" s="62"/>
      <c r="I96" s="162"/>
      <c r="J96" s="171">
        <f>BK96</f>
        <v>0</v>
      </c>
      <c r="K96" s="62"/>
      <c r="L96" s="60"/>
      <c r="M96" s="83"/>
      <c r="N96" s="84"/>
      <c r="O96" s="84"/>
      <c r="P96" s="172">
        <f>P97+P365</f>
        <v>0</v>
      </c>
      <c r="Q96" s="84"/>
      <c r="R96" s="172">
        <f>R97+R365</f>
        <v>23.818069279999996</v>
      </c>
      <c r="S96" s="84"/>
      <c r="T96" s="173">
        <f>T97+T365</f>
        <v>28.679951420000005</v>
      </c>
      <c r="AT96" s="23" t="s">
        <v>70</v>
      </c>
      <c r="AU96" s="23" t="s">
        <v>104</v>
      </c>
      <c r="BK96" s="174">
        <f>BK97+BK365</f>
        <v>0</v>
      </c>
    </row>
    <row r="97" spans="2:65" s="10" customFormat="1" ht="37.35" customHeight="1">
      <c r="B97" s="175"/>
      <c r="C97" s="176"/>
      <c r="D97" s="177" t="s">
        <v>70</v>
      </c>
      <c r="E97" s="178" t="s">
        <v>137</v>
      </c>
      <c r="F97" s="178" t="s">
        <v>138</v>
      </c>
      <c r="G97" s="176"/>
      <c r="H97" s="176"/>
      <c r="I97" s="179"/>
      <c r="J97" s="180">
        <f>BK97</f>
        <v>0</v>
      </c>
      <c r="K97" s="176"/>
      <c r="L97" s="181"/>
      <c r="M97" s="182"/>
      <c r="N97" s="183"/>
      <c r="O97" s="183"/>
      <c r="P97" s="184">
        <f>P98+P119+P165+P183+P231+P238+P251+P256+P268+P351+P363</f>
        <v>0</v>
      </c>
      <c r="Q97" s="183"/>
      <c r="R97" s="184">
        <f>R98+R119+R165+R183+R231+R238+R251+R256+R268+R351+R363</f>
        <v>20.273946929999994</v>
      </c>
      <c r="S97" s="183"/>
      <c r="T97" s="185">
        <f>T98+T119+T165+T183+T231+T238+T251+T256+T268+T351+T363</f>
        <v>27.514585000000004</v>
      </c>
      <c r="AR97" s="186" t="s">
        <v>79</v>
      </c>
      <c r="AT97" s="187" t="s">
        <v>70</v>
      </c>
      <c r="AU97" s="187" t="s">
        <v>71</v>
      </c>
      <c r="AY97" s="186" t="s">
        <v>139</v>
      </c>
      <c r="BK97" s="188">
        <f>BK98+BK119+BK165+BK183+BK231+BK238+BK251+BK256+BK268+BK351+BK363</f>
        <v>0</v>
      </c>
    </row>
    <row r="98" spans="2:65" s="10" customFormat="1" ht="19.899999999999999" customHeight="1">
      <c r="B98" s="175"/>
      <c r="C98" s="176"/>
      <c r="D98" s="189" t="s">
        <v>70</v>
      </c>
      <c r="E98" s="190" t="s">
        <v>79</v>
      </c>
      <c r="F98" s="190" t="s">
        <v>549</v>
      </c>
      <c r="G98" s="176"/>
      <c r="H98" s="176"/>
      <c r="I98" s="179"/>
      <c r="J98" s="191">
        <f>BK98</f>
        <v>0</v>
      </c>
      <c r="K98" s="176"/>
      <c r="L98" s="181"/>
      <c r="M98" s="182"/>
      <c r="N98" s="183"/>
      <c r="O98" s="183"/>
      <c r="P98" s="184">
        <f>SUM(P99:P118)</f>
        <v>0</v>
      </c>
      <c r="Q98" s="183"/>
      <c r="R98" s="184">
        <f>SUM(R99:R118)</f>
        <v>0</v>
      </c>
      <c r="S98" s="183"/>
      <c r="T98" s="185">
        <f>SUM(T99:T118)</f>
        <v>0</v>
      </c>
      <c r="AR98" s="186" t="s">
        <v>79</v>
      </c>
      <c r="AT98" s="187" t="s">
        <v>70</v>
      </c>
      <c r="AU98" s="187" t="s">
        <v>79</v>
      </c>
      <c r="AY98" s="186" t="s">
        <v>139</v>
      </c>
      <c r="BK98" s="188">
        <f>SUM(BK99:BK118)</f>
        <v>0</v>
      </c>
    </row>
    <row r="99" spans="2:65" s="1" customFormat="1" ht="31.5" customHeight="1">
      <c r="B99" s="40"/>
      <c r="C99" s="192" t="s">
        <v>79</v>
      </c>
      <c r="D99" s="192" t="s">
        <v>142</v>
      </c>
      <c r="E99" s="193" t="s">
        <v>550</v>
      </c>
      <c r="F99" s="194" t="s">
        <v>551</v>
      </c>
      <c r="G99" s="195" t="s">
        <v>441</v>
      </c>
      <c r="H99" s="196">
        <v>10</v>
      </c>
      <c r="I99" s="197"/>
      <c r="J99" s="198">
        <f>ROUND(I99*H99,2)</f>
        <v>0</v>
      </c>
      <c r="K99" s="194" t="s">
        <v>146</v>
      </c>
      <c r="L99" s="60"/>
      <c r="M99" s="199" t="s">
        <v>21</v>
      </c>
      <c r="N99" s="200" t="s">
        <v>42</v>
      </c>
      <c r="O99" s="41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AR99" s="23" t="s">
        <v>147</v>
      </c>
      <c r="AT99" s="23" t="s">
        <v>142</v>
      </c>
      <c r="AU99" s="23" t="s">
        <v>81</v>
      </c>
      <c r="AY99" s="23" t="s">
        <v>139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3" t="s">
        <v>79</v>
      </c>
      <c r="BK99" s="203">
        <f>ROUND(I99*H99,2)</f>
        <v>0</v>
      </c>
      <c r="BL99" s="23" t="s">
        <v>147</v>
      </c>
      <c r="BM99" s="23" t="s">
        <v>552</v>
      </c>
    </row>
    <row r="100" spans="2:65" s="11" customFormat="1">
      <c r="B100" s="204"/>
      <c r="C100" s="205"/>
      <c r="D100" s="206" t="s">
        <v>149</v>
      </c>
      <c r="E100" s="207" t="s">
        <v>21</v>
      </c>
      <c r="F100" s="208" t="s">
        <v>553</v>
      </c>
      <c r="G100" s="205"/>
      <c r="H100" s="209" t="s">
        <v>21</v>
      </c>
      <c r="I100" s="210"/>
      <c r="J100" s="205"/>
      <c r="K100" s="205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149</v>
      </c>
      <c r="AU100" s="215" t="s">
        <v>81</v>
      </c>
      <c r="AV100" s="11" t="s">
        <v>79</v>
      </c>
      <c r="AW100" s="11" t="s">
        <v>34</v>
      </c>
      <c r="AX100" s="11" t="s">
        <v>71</v>
      </c>
      <c r="AY100" s="215" t="s">
        <v>139</v>
      </c>
    </row>
    <row r="101" spans="2:65" s="12" customFormat="1">
      <c r="B101" s="216"/>
      <c r="C101" s="217"/>
      <c r="D101" s="229" t="s">
        <v>149</v>
      </c>
      <c r="E101" s="239" t="s">
        <v>21</v>
      </c>
      <c r="F101" s="240" t="s">
        <v>554</v>
      </c>
      <c r="G101" s="217"/>
      <c r="H101" s="241">
        <v>10</v>
      </c>
      <c r="I101" s="221"/>
      <c r="J101" s="217"/>
      <c r="K101" s="217"/>
      <c r="L101" s="222"/>
      <c r="M101" s="223"/>
      <c r="N101" s="224"/>
      <c r="O101" s="224"/>
      <c r="P101" s="224"/>
      <c r="Q101" s="224"/>
      <c r="R101" s="224"/>
      <c r="S101" s="224"/>
      <c r="T101" s="225"/>
      <c r="AT101" s="226" t="s">
        <v>149</v>
      </c>
      <c r="AU101" s="226" t="s">
        <v>81</v>
      </c>
      <c r="AV101" s="12" t="s">
        <v>81</v>
      </c>
      <c r="AW101" s="12" t="s">
        <v>34</v>
      </c>
      <c r="AX101" s="12" t="s">
        <v>79</v>
      </c>
      <c r="AY101" s="226" t="s">
        <v>139</v>
      </c>
    </row>
    <row r="102" spans="2:65" s="1" customFormat="1" ht="44.25" customHeight="1">
      <c r="B102" s="40"/>
      <c r="C102" s="192" t="s">
        <v>81</v>
      </c>
      <c r="D102" s="192" t="s">
        <v>142</v>
      </c>
      <c r="E102" s="193" t="s">
        <v>555</v>
      </c>
      <c r="F102" s="194" t="s">
        <v>556</v>
      </c>
      <c r="G102" s="195" t="s">
        <v>441</v>
      </c>
      <c r="H102" s="196">
        <v>9.1959999999999997</v>
      </c>
      <c r="I102" s="197"/>
      <c r="J102" s="198">
        <f>ROUND(I102*H102,2)</f>
        <v>0</v>
      </c>
      <c r="K102" s="194" t="s">
        <v>146</v>
      </c>
      <c r="L102" s="60"/>
      <c r="M102" s="199" t="s">
        <v>21</v>
      </c>
      <c r="N102" s="200" t="s">
        <v>42</v>
      </c>
      <c r="O102" s="41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3" t="s">
        <v>147</v>
      </c>
      <c r="AT102" s="23" t="s">
        <v>142</v>
      </c>
      <c r="AU102" s="23" t="s">
        <v>81</v>
      </c>
      <c r="AY102" s="23" t="s">
        <v>139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3" t="s">
        <v>79</v>
      </c>
      <c r="BK102" s="203">
        <f>ROUND(I102*H102,2)</f>
        <v>0</v>
      </c>
      <c r="BL102" s="23" t="s">
        <v>147</v>
      </c>
      <c r="BM102" s="23" t="s">
        <v>557</v>
      </c>
    </row>
    <row r="103" spans="2:65" s="11" customFormat="1">
      <c r="B103" s="204"/>
      <c r="C103" s="205"/>
      <c r="D103" s="206" t="s">
        <v>149</v>
      </c>
      <c r="E103" s="207" t="s">
        <v>21</v>
      </c>
      <c r="F103" s="208" t="s">
        <v>553</v>
      </c>
      <c r="G103" s="205"/>
      <c r="H103" s="209" t="s">
        <v>21</v>
      </c>
      <c r="I103" s="210"/>
      <c r="J103" s="205"/>
      <c r="K103" s="205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149</v>
      </c>
      <c r="AU103" s="215" t="s">
        <v>81</v>
      </c>
      <c r="AV103" s="11" t="s">
        <v>79</v>
      </c>
      <c r="AW103" s="11" t="s">
        <v>34</v>
      </c>
      <c r="AX103" s="11" t="s">
        <v>71</v>
      </c>
      <c r="AY103" s="215" t="s">
        <v>139</v>
      </c>
    </row>
    <row r="104" spans="2:65" s="12" customFormat="1" ht="27">
      <c r="B104" s="216"/>
      <c r="C104" s="217"/>
      <c r="D104" s="206" t="s">
        <v>149</v>
      </c>
      <c r="E104" s="218" t="s">
        <v>21</v>
      </c>
      <c r="F104" s="219" t="s">
        <v>558</v>
      </c>
      <c r="G104" s="217"/>
      <c r="H104" s="220">
        <v>10</v>
      </c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149</v>
      </c>
      <c r="AU104" s="226" t="s">
        <v>81</v>
      </c>
      <c r="AV104" s="12" t="s">
        <v>81</v>
      </c>
      <c r="AW104" s="12" t="s">
        <v>34</v>
      </c>
      <c r="AX104" s="12" t="s">
        <v>71</v>
      </c>
      <c r="AY104" s="226" t="s">
        <v>139</v>
      </c>
    </row>
    <row r="105" spans="2:65" s="12" customFormat="1">
      <c r="B105" s="216"/>
      <c r="C105" s="217"/>
      <c r="D105" s="206" t="s">
        <v>149</v>
      </c>
      <c r="E105" s="218" t="s">
        <v>21</v>
      </c>
      <c r="F105" s="219" t="s">
        <v>559</v>
      </c>
      <c r="G105" s="217"/>
      <c r="H105" s="220">
        <v>-0.80400000000000005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149</v>
      </c>
      <c r="AU105" s="226" t="s">
        <v>81</v>
      </c>
      <c r="AV105" s="12" t="s">
        <v>81</v>
      </c>
      <c r="AW105" s="12" t="s">
        <v>34</v>
      </c>
      <c r="AX105" s="12" t="s">
        <v>71</v>
      </c>
      <c r="AY105" s="226" t="s">
        <v>139</v>
      </c>
    </row>
    <row r="106" spans="2:65" s="13" customFormat="1">
      <c r="B106" s="227"/>
      <c r="C106" s="228"/>
      <c r="D106" s="229" t="s">
        <v>149</v>
      </c>
      <c r="E106" s="230" t="s">
        <v>21</v>
      </c>
      <c r="F106" s="231" t="s">
        <v>160</v>
      </c>
      <c r="G106" s="228"/>
      <c r="H106" s="232">
        <v>9.1959999999999997</v>
      </c>
      <c r="I106" s="233"/>
      <c r="J106" s="228"/>
      <c r="K106" s="228"/>
      <c r="L106" s="234"/>
      <c r="M106" s="235"/>
      <c r="N106" s="236"/>
      <c r="O106" s="236"/>
      <c r="P106" s="236"/>
      <c r="Q106" s="236"/>
      <c r="R106" s="236"/>
      <c r="S106" s="236"/>
      <c r="T106" s="237"/>
      <c r="AT106" s="238" t="s">
        <v>149</v>
      </c>
      <c r="AU106" s="238" t="s">
        <v>81</v>
      </c>
      <c r="AV106" s="13" t="s">
        <v>147</v>
      </c>
      <c r="AW106" s="13" t="s">
        <v>34</v>
      </c>
      <c r="AX106" s="13" t="s">
        <v>79</v>
      </c>
      <c r="AY106" s="238" t="s">
        <v>139</v>
      </c>
    </row>
    <row r="107" spans="2:65" s="1" customFormat="1" ht="44.25" customHeight="1">
      <c r="B107" s="40"/>
      <c r="C107" s="192" t="s">
        <v>140</v>
      </c>
      <c r="D107" s="192" t="s">
        <v>142</v>
      </c>
      <c r="E107" s="193" t="s">
        <v>560</v>
      </c>
      <c r="F107" s="194" t="s">
        <v>561</v>
      </c>
      <c r="G107" s="195" t="s">
        <v>441</v>
      </c>
      <c r="H107" s="196">
        <v>0.80400000000000005</v>
      </c>
      <c r="I107" s="197"/>
      <c r="J107" s="198">
        <f>ROUND(I107*H107,2)</f>
        <v>0</v>
      </c>
      <c r="K107" s="194" t="s">
        <v>146</v>
      </c>
      <c r="L107" s="60"/>
      <c r="M107" s="199" t="s">
        <v>21</v>
      </c>
      <c r="N107" s="200" t="s">
        <v>42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147</v>
      </c>
      <c r="AT107" s="23" t="s">
        <v>142</v>
      </c>
      <c r="AU107" s="23" t="s">
        <v>81</v>
      </c>
      <c r="AY107" s="23" t="s">
        <v>139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79</v>
      </c>
      <c r="BK107" s="203">
        <f>ROUND(I107*H107,2)</f>
        <v>0</v>
      </c>
      <c r="BL107" s="23" t="s">
        <v>147</v>
      </c>
      <c r="BM107" s="23" t="s">
        <v>562</v>
      </c>
    </row>
    <row r="108" spans="2:65" s="12" customFormat="1">
      <c r="B108" s="216"/>
      <c r="C108" s="217"/>
      <c r="D108" s="229" t="s">
        <v>149</v>
      </c>
      <c r="E108" s="239" t="s">
        <v>21</v>
      </c>
      <c r="F108" s="240" t="s">
        <v>563</v>
      </c>
      <c r="G108" s="217"/>
      <c r="H108" s="241">
        <v>0.80400000000000005</v>
      </c>
      <c r="I108" s="221"/>
      <c r="J108" s="217"/>
      <c r="K108" s="217"/>
      <c r="L108" s="222"/>
      <c r="M108" s="223"/>
      <c r="N108" s="224"/>
      <c r="O108" s="224"/>
      <c r="P108" s="224"/>
      <c r="Q108" s="224"/>
      <c r="R108" s="224"/>
      <c r="S108" s="224"/>
      <c r="T108" s="225"/>
      <c r="AT108" s="226" t="s">
        <v>149</v>
      </c>
      <c r="AU108" s="226" t="s">
        <v>81</v>
      </c>
      <c r="AV108" s="12" t="s">
        <v>81</v>
      </c>
      <c r="AW108" s="12" t="s">
        <v>34</v>
      </c>
      <c r="AX108" s="12" t="s">
        <v>79</v>
      </c>
      <c r="AY108" s="226" t="s">
        <v>139</v>
      </c>
    </row>
    <row r="109" spans="2:65" s="1" customFormat="1" ht="44.25" customHeight="1">
      <c r="B109" s="40"/>
      <c r="C109" s="192" t="s">
        <v>147</v>
      </c>
      <c r="D109" s="192" t="s">
        <v>142</v>
      </c>
      <c r="E109" s="193" t="s">
        <v>564</v>
      </c>
      <c r="F109" s="194" t="s">
        <v>565</v>
      </c>
      <c r="G109" s="195" t="s">
        <v>441</v>
      </c>
      <c r="H109" s="196">
        <v>3.2160000000000002</v>
      </c>
      <c r="I109" s="197"/>
      <c r="J109" s="198">
        <f>ROUND(I109*H109,2)</f>
        <v>0</v>
      </c>
      <c r="K109" s="194" t="s">
        <v>146</v>
      </c>
      <c r="L109" s="60"/>
      <c r="M109" s="199" t="s">
        <v>21</v>
      </c>
      <c r="N109" s="200" t="s">
        <v>42</v>
      </c>
      <c r="O109" s="41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3" t="s">
        <v>147</v>
      </c>
      <c r="AT109" s="23" t="s">
        <v>142</v>
      </c>
      <c r="AU109" s="23" t="s">
        <v>81</v>
      </c>
      <c r="AY109" s="23" t="s">
        <v>139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3" t="s">
        <v>79</v>
      </c>
      <c r="BK109" s="203">
        <f>ROUND(I109*H109,2)</f>
        <v>0</v>
      </c>
      <c r="BL109" s="23" t="s">
        <v>147</v>
      </c>
      <c r="BM109" s="23" t="s">
        <v>566</v>
      </c>
    </row>
    <row r="110" spans="2:65" s="12" customFormat="1">
      <c r="B110" s="216"/>
      <c r="C110" s="217"/>
      <c r="D110" s="229" t="s">
        <v>149</v>
      </c>
      <c r="E110" s="217"/>
      <c r="F110" s="240" t="s">
        <v>567</v>
      </c>
      <c r="G110" s="217"/>
      <c r="H110" s="241">
        <v>3.2160000000000002</v>
      </c>
      <c r="I110" s="221"/>
      <c r="J110" s="217"/>
      <c r="K110" s="217"/>
      <c r="L110" s="222"/>
      <c r="M110" s="223"/>
      <c r="N110" s="224"/>
      <c r="O110" s="224"/>
      <c r="P110" s="224"/>
      <c r="Q110" s="224"/>
      <c r="R110" s="224"/>
      <c r="S110" s="224"/>
      <c r="T110" s="225"/>
      <c r="AT110" s="226" t="s">
        <v>149</v>
      </c>
      <c r="AU110" s="226" t="s">
        <v>81</v>
      </c>
      <c r="AV110" s="12" t="s">
        <v>81</v>
      </c>
      <c r="AW110" s="12" t="s">
        <v>6</v>
      </c>
      <c r="AX110" s="12" t="s">
        <v>79</v>
      </c>
      <c r="AY110" s="226" t="s">
        <v>139</v>
      </c>
    </row>
    <row r="111" spans="2:65" s="1" customFormat="1" ht="44.25" customHeight="1">
      <c r="B111" s="40"/>
      <c r="C111" s="192" t="s">
        <v>168</v>
      </c>
      <c r="D111" s="192" t="s">
        <v>142</v>
      </c>
      <c r="E111" s="193" t="s">
        <v>568</v>
      </c>
      <c r="F111" s="194" t="s">
        <v>569</v>
      </c>
      <c r="G111" s="195" t="s">
        <v>441</v>
      </c>
      <c r="H111" s="196">
        <v>0.80400000000000005</v>
      </c>
      <c r="I111" s="197"/>
      <c r="J111" s="198">
        <f>ROUND(I111*H111,2)</f>
        <v>0</v>
      </c>
      <c r="K111" s="194" t="s">
        <v>146</v>
      </c>
      <c r="L111" s="60"/>
      <c r="M111" s="199" t="s">
        <v>21</v>
      </c>
      <c r="N111" s="200" t="s">
        <v>42</v>
      </c>
      <c r="O111" s="41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AR111" s="23" t="s">
        <v>147</v>
      </c>
      <c r="AT111" s="23" t="s">
        <v>142</v>
      </c>
      <c r="AU111" s="23" t="s">
        <v>81</v>
      </c>
      <c r="AY111" s="23" t="s">
        <v>139</v>
      </c>
      <c r="BE111" s="203">
        <f>IF(N111="základní",J111,0)</f>
        <v>0</v>
      </c>
      <c r="BF111" s="203">
        <f>IF(N111="snížená",J111,0)</f>
        <v>0</v>
      </c>
      <c r="BG111" s="203">
        <f>IF(N111="zákl. přenesená",J111,0)</f>
        <v>0</v>
      </c>
      <c r="BH111" s="203">
        <f>IF(N111="sníž. přenesená",J111,0)</f>
        <v>0</v>
      </c>
      <c r="BI111" s="203">
        <f>IF(N111="nulová",J111,0)</f>
        <v>0</v>
      </c>
      <c r="BJ111" s="23" t="s">
        <v>79</v>
      </c>
      <c r="BK111" s="203">
        <f>ROUND(I111*H111,2)</f>
        <v>0</v>
      </c>
      <c r="BL111" s="23" t="s">
        <v>147</v>
      </c>
      <c r="BM111" s="23" t="s">
        <v>570</v>
      </c>
    </row>
    <row r="112" spans="2:65" s="1" customFormat="1" ht="40.5">
      <c r="B112" s="40"/>
      <c r="C112" s="62"/>
      <c r="D112" s="229" t="s">
        <v>230</v>
      </c>
      <c r="E112" s="62"/>
      <c r="F112" s="263" t="s">
        <v>571</v>
      </c>
      <c r="G112" s="62"/>
      <c r="H112" s="62"/>
      <c r="I112" s="162"/>
      <c r="J112" s="62"/>
      <c r="K112" s="62"/>
      <c r="L112" s="60"/>
      <c r="M112" s="246"/>
      <c r="N112" s="41"/>
      <c r="O112" s="41"/>
      <c r="P112" s="41"/>
      <c r="Q112" s="41"/>
      <c r="R112" s="41"/>
      <c r="S112" s="41"/>
      <c r="T112" s="77"/>
      <c r="AT112" s="23" t="s">
        <v>230</v>
      </c>
      <c r="AU112" s="23" t="s">
        <v>81</v>
      </c>
    </row>
    <row r="113" spans="2:65" s="1" customFormat="1" ht="44.25" customHeight="1">
      <c r="B113" s="40"/>
      <c r="C113" s="192" t="s">
        <v>172</v>
      </c>
      <c r="D113" s="192" t="s">
        <v>142</v>
      </c>
      <c r="E113" s="193" t="s">
        <v>572</v>
      </c>
      <c r="F113" s="194" t="s">
        <v>573</v>
      </c>
      <c r="G113" s="195" t="s">
        <v>441</v>
      </c>
      <c r="H113" s="196">
        <v>4.0199999999999996</v>
      </c>
      <c r="I113" s="197"/>
      <c r="J113" s="198">
        <f>ROUND(I113*H113,2)</f>
        <v>0</v>
      </c>
      <c r="K113" s="194" t="s">
        <v>146</v>
      </c>
      <c r="L113" s="60"/>
      <c r="M113" s="199" t="s">
        <v>21</v>
      </c>
      <c r="N113" s="200" t="s">
        <v>42</v>
      </c>
      <c r="O113" s="41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3" t="s">
        <v>147</v>
      </c>
      <c r="AT113" s="23" t="s">
        <v>142</v>
      </c>
      <c r="AU113" s="23" t="s">
        <v>81</v>
      </c>
      <c r="AY113" s="23" t="s">
        <v>139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3" t="s">
        <v>79</v>
      </c>
      <c r="BK113" s="203">
        <f>ROUND(I113*H113,2)</f>
        <v>0</v>
      </c>
      <c r="BL113" s="23" t="s">
        <v>147</v>
      </c>
      <c r="BM113" s="23" t="s">
        <v>574</v>
      </c>
    </row>
    <row r="114" spans="2:65" s="1" customFormat="1" ht="40.5">
      <c r="B114" s="40"/>
      <c r="C114" s="62"/>
      <c r="D114" s="206" t="s">
        <v>230</v>
      </c>
      <c r="E114" s="62"/>
      <c r="F114" s="245" t="s">
        <v>571</v>
      </c>
      <c r="G114" s="62"/>
      <c r="H114" s="62"/>
      <c r="I114" s="162"/>
      <c r="J114" s="62"/>
      <c r="K114" s="62"/>
      <c r="L114" s="60"/>
      <c r="M114" s="246"/>
      <c r="N114" s="41"/>
      <c r="O114" s="41"/>
      <c r="P114" s="41"/>
      <c r="Q114" s="41"/>
      <c r="R114" s="41"/>
      <c r="S114" s="41"/>
      <c r="T114" s="77"/>
      <c r="AT114" s="23" t="s">
        <v>230</v>
      </c>
      <c r="AU114" s="23" t="s">
        <v>81</v>
      </c>
    </row>
    <row r="115" spans="2:65" s="12" customFormat="1">
      <c r="B115" s="216"/>
      <c r="C115" s="217"/>
      <c r="D115" s="229" t="s">
        <v>149</v>
      </c>
      <c r="E115" s="217"/>
      <c r="F115" s="240" t="s">
        <v>575</v>
      </c>
      <c r="G115" s="217"/>
      <c r="H115" s="241">
        <v>4.0199999999999996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149</v>
      </c>
      <c r="AU115" s="226" t="s">
        <v>81</v>
      </c>
      <c r="AV115" s="12" t="s">
        <v>81</v>
      </c>
      <c r="AW115" s="12" t="s">
        <v>6</v>
      </c>
      <c r="AX115" s="12" t="s">
        <v>79</v>
      </c>
      <c r="AY115" s="226" t="s">
        <v>139</v>
      </c>
    </row>
    <row r="116" spans="2:65" s="1" customFormat="1" ht="22.5" customHeight="1">
      <c r="B116" s="40"/>
      <c r="C116" s="192" t="s">
        <v>176</v>
      </c>
      <c r="D116" s="192" t="s">
        <v>142</v>
      </c>
      <c r="E116" s="193" t="s">
        <v>576</v>
      </c>
      <c r="F116" s="194" t="s">
        <v>577</v>
      </c>
      <c r="G116" s="195" t="s">
        <v>441</v>
      </c>
      <c r="H116" s="196">
        <v>0.80400000000000005</v>
      </c>
      <c r="I116" s="197"/>
      <c r="J116" s="198">
        <f>ROUND(I116*H116,2)</f>
        <v>0</v>
      </c>
      <c r="K116" s="194" t="s">
        <v>146</v>
      </c>
      <c r="L116" s="60"/>
      <c r="M116" s="199" t="s">
        <v>21</v>
      </c>
      <c r="N116" s="200" t="s">
        <v>42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147</v>
      </c>
      <c r="AT116" s="23" t="s">
        <v>142</v>
      </c>
      <c r="AU116" s="23" t="s">
        <v>81</v>
      </c>
      <c r="AY116" s="23" t="s">
        <v>139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79</v>
      </c>
      <c r="BK116" s="203">
        <f>ROUND(I116*H116,2)</f>
        <v>0</v>
      </c>
      <c r="BL116" s="23" t="s">
        <v>147</v>
      </c>
      <c r="BM116" s="23" t="s">
        <v>578</v>
      </c>
    </row>
    <row r="117" spans="2:65" s="1" customFormat="1" ht="22.5" customHeight="1">
      <c r="B117" s="40"/>
      <c r="C117" s="192" t="s">
        <v>186</v>
      </c>
      <c r="D117" s="192" t="s">
        <v>142</v>
      </c>
      <c r="E117" s="193" t="s">
        <v>579</v>
      </c>
      <c r="F117" s="194" t="s">
        <v>580</v>
      </c>
      <c r="G117" s="195" t="s">
        <v>221</v>
      </c>
      <c r="H117" s="196">
        <v>1.4470000000000001</v>
      </c>
      <c r="I117" s="197"/>
      <c r="J117" s="198">
        <f>ROUND(I117*H117,2)</f>
        <v>0</v>
      </c>
      <c r="K117" s="194" t="s">
        <v>146</v>
      </c>
      <c r="L117" s="60"/>
      <c r="M117" s="199" t="s">
        <v>21</v>
      </c>
      <c r="N117" s="200" t="s">
        <v>42</v>
      </c>
      <c r="O117" s="41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AR117" s="23" t="s">
        <v>147</v>
      </c>
      <c r="AT117" s="23" t="s">
        <v>142</v>
      </c>
      <c r="AU117" s="23" t="s">
        <v>81</v>
      </c>
      <c r="AY117" s="23" t="s">
        <v>139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3" t="s">
        <v>79</v>
      </c>
      <c r="BK117" s="203">
        <f>ROUND(I117*H117,2)</f>
        <v>0</v>
      </c>
      <c r="BL117" s="23" t="s">
        <v>147</v>
      </c>
      <c r="BM117" s="23" t="s">
        <v>581</v>
      </c>
    </row>
    <row r="118" spans="2:65" s="12" customFormat="1">
      <c r="B118" s="216"/>
      <c r="C118" s="217"/>
      <c r="D118" s="206" t="s">
        <v>149</v>
      </c>
      <c r="E118" s="217"/>
      <c r="F118" s="219" t="s">
        <v>582</v>
      </c>
      <c r="G118" s="217"/>
      <c r="H118" s="220">
        <v>1.4470000000000001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149</v>
      </c>
      <c r="AU118" s="226" t="s">
        <v>81</v>
      </c>
      <c r="AV118" s="12" t="s">
        <v>81</v>
      </c>
      <c r="AW118" s="12" t="s">
        <v>6</v>
      </c>
      <c r="AX118" s="12" t="s">
        <v>79</v>
      </c>
      <c r="AY118" s="226" t="s">
        <v>139</v>
      </c>
    </row>
    <row r="119" spans="2:65" s="10" customFormat="1" ht="29.85" customHeight="1">
      <c r="B119" s="175"/>
      <c r="C119" s="176"/>
      <c r="D119" s="189" t="s">
        <v>70</v>
      </c>
      <c r="E119" s="190" t="s">
        <v>140</v>
      </c>
      <c r="F119" s="190" t="s">
        <v>141</v>
      </c>
      <c r="G119" s="176"/>
      <c r="H119" s="176"/>
      <c r="I119" s="179"/>
      <c r="J119" s="191">
        <f>BK119</f>
        <v>0</v>
      </c>
      <c r="K119" s="176"/>
      <c r="L119" s="181"/>
      <c r="M119" s="182"/>
      <c r="N119" s="183"/>
      <c r="O119" s="183"/>
      <c r="P119" s="184">
        <f>SUM(P120:P164)</f>
        <v>0</v>
      </c>
      <c r="Q119" s="183"/>
      <c r="R119" s="184">
        <f>SUM(R120:R164)</f>
        <v>5.9818093799999987</v>
      </c>
      <c r="S119" s="183"/>
      <c r="T119" s="185">
        <f>SUM(T120:T164)</f>
        <v>0</v>
      </c>
      <c r="AR119" s="186" t="s">
        <v>79</v>
      </c>
      <c r="AT119" s="187" t="s">
        <v>70</v>
      </c>
      <c r="AU119" s="187" t="s">
        <v>79</v>
      </c>
      <c r="AY119" s="186" t="s">
        <v>139</v>
      </c>
      <c r="BK119" s="188">
        <f>SUM(BK120:BK164)</f>
        <v>0</v>
      </c>
    </row>
    <row r="120" spans="2:65" s="1" customFormat="1" ht="31.5" customHeight="1">
      <c r="B120" s="40"/>
      <c r="C120" s="192" t="s">
        <v>193</v>
      </c>
      <c r="D120" s="192" t="s">
        <v>142</v>
      </c>
      <c r="E120" s="193" t="s">
        <v>415</v>
      </c>
      <c r="F120" s="194" t="s">
        <v>416</v>
      </c>
      <c r="G120" s="195" t="s">
        <v>156</v>
      </c>
      <c r="H120" s="196">
        <v>2</v>
      </c>
      <c r="I120" s="197"/>
      <c r="J120" s="198">
        <f>ROUND(I120*H120,2)</f>
        <v>0</v>
      </c>
      <c r="K120" s="194" t="s">
        <v>146</v>
      </c>
      <c r="L120" s="60"/>
      <c r="M120" s="199" t="s">
        <v>21</v>
      </c>
      <c r="N120" s="200" t="s">
        <v>42</v>
      </c>
      <c r="O120" s="41"/>
      <c r="P120" s="201">
        <f>O120*H120</f>
        <v>0</v>
      </c>
      <c r="Q120" s="201">
        <v>2.588E-2</v>
      </c>
      <c r="R120" s="201">
        <f>Q120*H120</f>
        <v>5.176E-2</v>
      </c>
      <c r="S120" s="201">
        <v>0</v>
      </c>
      <c r="T120" s="202">
        <f>S120*H120</f>
        <v>0</v>
      </c>
      <c r="AR120" s="23" t="s">
        <v>147</v>
      </c>
      <c r="AT120" s="23" t="s">
        <v>142</v>
      </c>
      <c r="AU120" s="23" t="s">
        <v>81</v>
      </c>
      <c r="AY120" s="23" t="s">
        <v>139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79</v>
      </c>
      <c r="BK120" s="203">
        <f>ROUND(I120*H120,2)</f>
        <v>0</v>
      </c>
      <c r="BL120" s="23" t="s">
        <v>147</v>
      </c>
      <c r="BM120" s="23" t="s">
        <v>583</v>
      </c>
    </row>
    <row r="121" spans="2:65" s="11" customFormat="1">
      <c r="B121" s="204"/>
      <c r="C121" s="205"/>
      <c r="D121" s="206" t="s">
        <v>149</v>
      </c>
      <c r="E121" s="207" t="s">
        <v>21</v>
      </c>
      <c r="F121" s="208" t="s">
        <v>584</v>
      </c>
      <c r="G121" s="205"/>
      <c r="H121" s="209" t="s">
        <v>21</v>
      </c>
      <c r="I121" s="210"/>
      <c r="J121" s="205"/>
      <c r="K121" s="205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149</v>
      </c>
      <c r="AU121" s="215" t="s">
        <v>81</v>
      </c>
      <c r="AV121" s="11" t="s">
        <v>79</v>
      </c>
      <c r="AW121" s="11" t="s">
        <v>34</v>
      </c>
      <c r="AX121" s="11" t="s">
        <v>71</v>
      </c>
      <c r="AY121" s="215" t="s">
        <v>139</v>
      </c>
    </row>
    <row r="122" spans="2:65" s="12" customFormat="1">
      <c r="B122" s="216"/>
      <c r="C122" s="217"/>
      <c r="D122" s="229" t="s">
        <v>149</v>
      </c>
      <c r="E122" s="239" t="s">
        <v>21</v>
      </c>
      <c r="F122" s="240" t="s">
        <v>585</v>
      </c>
      <c r="G122" s="217"/>
      <c r="H122" s="241">
        <v>2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149</v>
      </c>
      <c r="AU122" s="226" t="s">
        <v>81</v>
      </c>
      <c r="AV122" s="12" t="s">
        <v>81</v>
      </c>
      <c r="AW122" s="12" t="s">
        <v>34</v>
      </c>
      <c r="AX122" s="12" t="s">
        <v>79</v>
      </c>
      <c r="AY122" s="226" t="s">
        <v>139</v>
      </c>
    </row>
    <row r="123" spans="2:65" s="1" customFormat="1" ht="22.5" customHeight="1">
      <c r="B123" s="40"/>
      <c r="C123" s="247" t="s">
        <v>201</v>
      </c>
      <c r="D123" s="247" t="s">
        <v>309</v>
      </c>
      <c r="E123" s="248" t="s">
        <v>419</v>
      </c>
      <c r="F123" s="249" t="s">
        <v>420</v>
      </c>
      <c r="G123" s="250" t="s">
        <v>156</v>
      </c>
      <c r="H123" s="251">
        <v>2</v>
      </c>
      <c r="I123" s="252"/>
      <c r="J123" s="253">
        <f>ROUND(I123*H123,2)</f>
        <v>0</v>
      </c>
      <c r="K123" s="249" t="s">
        <v>21</v>
      </c>
      <c r="L123" s="254"/>
      <c r="M123" s="255" t="s">
        <v>21</v>
      </c>
      <c r="N123" s="256" t="s">
        <v>42</v>
      </c>
      <c r="O123" s="41"/>
      <c r="P123" s="201">
        <f>O123*H123</f>
        <v>0</v>
      </c>
      <c r="Q123" s="201">
        <v>6.2E-2</v>
      </c>
      <c r="R123" s="201">
        <f>Q123*H123</f>
        <v>0.124</v>
      </c>
      <c r="S123" s="201">
        <v>0</v>
      </c>
      <c r="T123" s="202">
        <f>S123*H123</f>
        <v>0</v>
      </c>
      <c r="AR123" s="23" t="s">
        <v>186</v>
      </c>
      <c r="AT123" s="23" t="s">
        <v>309</v>
      </c>
      <c r="AU123" s="23" t="s">
        <v>81</v>
      </c>
      <c r="AY123" s="23" t="s">
        <v>139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3" t="s">
        <v>79</v>
      </c>
      <c r="BK123" s="203">
        <f>ROUND(I123*H123,2)</f>
        <v>0</v>
      </c>
      <c r="BL123" s="23" t="s">
        <v>147</v>
      </c>
      <c r="BM123" s="23" t="s">
        <v>586</v>
      </c>
    </row>
    <row r="124" spans="2:65" s="1" customFormat="1" ht="31.5" customHeight="1">
      <c r="B124" s="40"/>
      <c r="C124" s="192" t="s">
        <v>207</v>
      </c>
      <c r="D124" s="192" t="s">
        <v>142</v>
      </c>
      <c r="E124" s="193" t="s">
        <v>422</v>
      </c>
      <c r="F124" s="194" t="s">
        <v>423</v>
      </c>
      <c r="G124" s="195" t="s">
        <v>145</v>
      </c>
      <c r="H124" s="196">
        <v>1.89</v>
      </c>
      <c r="I124" s="197"/>
      <c r="J124" s="198">
        <f>ROUND(I124*H124,2)</f>
        <v>0</v>
      </c>
      <c r="K124" s="194" t="s">
        <v>146</v>
      </c>
      <c r="L124" s="60"/>
      <c r="M124" s="199" t="s">
        <v>21</v>
      </c>
      <c r="N124" s="200" t="s">
        <v>42</v>
      </c>
      <c r="O124" s="41"/>
      <c r="P124" s="201">
        <f>O124*H124</f>
        <v>0</v>
      </c>
      <c r="Q124" s="201">
        <v>0.11669</v>
      </c>
      <c r="R124" s="201">
        <f>Q124*H124</f>
        <v>0.22054409999999999</v>
      </c>
      <c r="S124" s="201">
        <v>0</v>
      </c>
      <c r="T124" s="202">
        <f>S124*H124</f>
        <v>0</v>
      </c>
      <c r="AR124" s="23" t="s">
        <v>147</v>
      </c>
      <c r="AT124" s="23" t="s">
        <v>142</v>
      </c>
      <c r="AU124" s="23" t="s">
        <v>81</v>
      </c>
      <c r="AY124" s="23" t="s">
        <v>139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79</v>
      </c>
      <c r="BK124" s="203">
        <f>ROUND(I124*H124,2)</f>
        <v>0</v>
      </c>
      <c r="BL124" s="23" t="s">
        <v>147</v>
      </c>
      <c r="BM124" s="23" t="s">
        <v>587</v>
      </c>
    </row>
    <row r="125" spans="2:65" s="11" customFormat="1">
      <c r="B125" s="204"/>
      <c r="C125" s="205"/>
      <c r="D125" s="206" t="s">
        <v>149</v>
      </c>
      <c r="E125" s="207" t="s">
        <v>21</v>
      </c>
      <c r="F125" s="208" t="s">
        <v>588</v>
      </c>
      <c r="G125" s="205"/>
      <c r="H125" s="209" t="s">
        <v>21</v>
      </c>
      <c r="I125" s="210"/>
      <c r="J125" s="205"/>
      <c r="K125" s="205"/>
      <c r="L125" s="211"/>
      <c r="M125" s="212"/>
      <c r="N125" s="213"/>
      <c r="O125" s="213"/>
      <c r="P125" s="213"/>
      <c r="Q125" s="213"/>
      <c r="R125" s="213"/>
      <c r="S125" s="213"/>
      <c r="T125" s="214"/>
      <c r="AT125" s="215" t="s">
        <v>149</v>
      </c>
      <c r="AU125" s="215" t="s">
        <v>81</v>
      </c>
      <c r="AV125" s="11" t="s">
        <v>79</v>
      </c>
      <c r="AW125" s="11" t="s">
        <v>34</v>
      </c>
      <c r="AX125" s="11" t="s">
        <v>71</v>
      </c>
      <c r="AY125" s="215" t="s">
        <v>139</v>
      </c>
    </row>
    <row r="126" spans="2:65" s="12" customFormat="1">
      <c r="B126" s="216"/>
      <c r="C126" s="217"/>
      <c r="D126" s="229" t="s">
        <v>149</v>
      </c>
      <c r="E126" s="239" t="s">
        <v>21</v>
      </c>
      <c r="F126" s="240" t="s">
        <v>589</v>
      </c>
      <c r="G126" s="217"/>
      <c r="H126" s="241">
        <v>1.89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149</v>
      </c>
      <c r="AU126" s="226" t="s">
        <v>81</v>
      </c>
      <c r="AV126" s="12" t="s">
        <v>81</v>
      </c>
      <c r="AW126" s="12" t="s">
        <v>34</v>
      </c>
      <c r="AX126" s="12" t="s">
        <v>79</v>
      </c>
      <c r="AY126" s="226" t="s">
        <v>139</v>
      </c>
    </row>
    <row r="127" spans="2:65" s="1" customFormat="1" ht="31.5" customHeight="1">
      <c r="B127" s="40"/>
      <c r="C127" s="192" t="s">
        <v>211</v>
      </c>
      <c r="D127" s="192" t="s">
        <v>142</v>
      </c>
      <c r="E127" s="193" t="s">
        <v>590</v>
      </c>
      <c r="F127" s="194" t="s">
        <v>591</v>
      </c>
      <c r="G127" s="195" t="s">
        <v>145</v>
      </c>
      <c r="H127" s="196">
        <v>14.202999999999999</v>
      </c>
      <c r="I127" s="197"/>
      <c r="J127" s="198">
        <f>ROUND(I127*H127,2)</f>
        <v>0</v>
      </c>
      <c r="K127" s="194" t="s">
        <v>146</v>
      </c>
      <c r="L127" s="60"/>
      <c r="M127" s="199" t="s">
        <v>21</v>
      </c>
      <c r="N127" s="200" t="s">
        <v>42</v>
      </c>
      <c r="O127" s="41"/>
      <c r="P127" s="201">
        <f>O127*H127</f>
        <v>0</v>
      </c>
      <c r="Q127" s="201">
        <v>5.2170000000000001E-2</v>
      </c>
      <c r="R127" s="201">
        <f>Q127*H127</f>
        <v>0.74097051000000003</v>
      </c>
      <c r="S127" s="201">
        <v>0</v>
      </c>
      <c r="T127" s="202">
        <f>S127*H127</f>
        <v>0</v>
      </c>
      <c r="AR127" s="23" t="s">
        <v>147</v>
      </c>
      <c r="AT127" s="23" t="s">
        <v>142</v>
      </c>
      <c r="AU127" s="23" t="s">
        <v>81</v>
      </c>
      <c r="AY127" s="23" t="s">
        <v>139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79</v>
      </c>
      <c r="BK127" s="203">
        <f>ROUND(I127*H127,2)</f>
        <v>0</v>
      </c>
      <c r="BL127" s="23" t="s">
        <v>147</v>
      </c>
      <c r="BM127" s="23" t="s">
        <v>592</v>
      </c>
    </row>
    <row r="128" spans="2:65" s="11" customFormat="1">
      <c r="B128" s="204"/>
      <c r="C128" s="205"/>
      <c r="D128" s="206" t="s">
        <v>149</v>
      </c>
      <c r="E128" s="207" t="s">
        <v>21</v>
      </c>
      <c r="F128" s="208" t="s">
        <v>205</v>
      </c>
      <c r="G128" s="205"/>
      <c r="H128" s="209" t="s">
        <v>21</v>
      </c>
      <c r="I128" s="210"/>
      <c r="J128" s="205"/>
      <c r="K128" s="205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149</v>
      </c>
      <c r="AU128" s="215" t="s">
        <v>81</v>
      </c>
      <c r="AV128" s="11" t="s">
        <v>79</v>
      </c>
      <c r="AW128" s="11" t="s">
        <v>34</v>
      </c>
      <c r="AX128" s="11" t="s">
        <v>71</v>
      </c>
      <c r="AY128" s="215" t="s">
        <v>139</v>
      </c>
    </row>
    <row r="129" spans="2:65" s="11" customFormat="1">
      <c r="B129" s="204"/>
      <c r="C129" s="205"/>
      <c r="D129" s="206" t="s">
        <v>149</v>
      </c>
      <c r="E129" s="207" t="s">
        <v>21</v>
      </c>
      <c r="F129" s="208" t="s">
        <v>593</v>
      </c>
      <c r="G129" s="205"/>
      <c r="H129" s="209" t="s">
        <v>21</v>
      </c>
      <c r="I129" s="210"/>
      <c r="J129" s="205"/>
      <c r="K129" s="205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149</v>
      </c>
      <c r="AU129" s="215" t="s">
        <v>81</v>
      </c>
      <c r="AV129" s="11" t="s">
        <v>79</v>
      </c>
      <c r="AW129" s="11" t="s">
        <v>34</v>
      </c>
      <c r="AX129" s="11" t="s">
        <v>71</v>
      </c>
      <c r="AY129" s="215" t="s">
        <v>139</v>
      </c>
    </row>
    <row r="130" spans="2:65" s="12" customFormat="1">
      <c r="B130" s="216"/>
      <c r="C130" s="217"/>
      <c r="D130" s="206" t="s">
        <v>149</v>
      </c>
      <c r="E130" s="218" t="s">
        <v>21</v>
      </c>
      <c r="F130" s="219" t="s">
        <v>594</v>
      </c>
      <c r="G130" s="217"/>
      <c r="H130" s="220">
        <v>14.02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149</v>
      </c>
      <c r="AU130" s="226" t="s">
        <v>81</v>
      </c>
      <c r="AV130" s="12" t="s">
        <v>81</v>
      </c>
      <c r="AW130" s="12" t="s">
        <v>34</v>
      </c>
      <c r="AX130" s="12" t="s">
        <v>71</v>
      </c>
      <c r="AY130" s="226" t="s">
        <v>139</v>
      </c>
    </row>
    <row r="131" spans="2:65" s="12" customFormat="1">
      <c r="B131" s="216"/>
      <c r="C131" s="217"/>
      <c r="D131" s="206" t="s">
        <v>149</v>
      </c>
      <c r="E131" s="218" t="s">
        <v>21</v>
      </c>
      <c r="F131" s="219" t="s">
        <v>595</v>
      </c>
      <c r="G131" s="217"/>
      <c r="H131" s="220">
        <v>0.183</v>
      </c>
      <c r="I131" s="221"/>
      <c r="J131" s="217"/>
      <c r="K131" s="217"/>
      <c r="L131" s="222"/>
      <c r="M131" s="223"/>
      <c r="N131" s="224"/>
      <c r="O131" s="224"/>
      <c r="P131" s="224"/>
      <c r="Q131" s="224"/>
      <c r="R131" s="224"/>
      <c r="S131" s="224"/>
      <c r="T131" s="225"/>
      <c r="AT131" s="226" t="s">
        <v>149</v>
      </c>
      <c r="AU131" s="226" t="s">
        <v>81</v>
      </c>
      <c r="AV131" s="12" t="s">
        <v>81</v>
      </c>
      <c r="AW131" s="12" t="s">
        <v>34</v>
      </c>
      <c r="AX131" s="12" t="s">
        <v>71</v>
      </c>
      <c r="AY131" s="226" t="s">
        <v>139</v>
      </c>
    </row>
    <row r="132" spans="2:65" s="13" customFormat="1">
      <c r="B132" s="227"/>
      <c r="C132" s="228"/>
      <c r="D132" s="229" t="s">
        <v>149</v>
      </c>
      <c r="E132" s="230" t="s">
        <v>21</v>
      </c>
      <c r="F132" s="231" t="s">
        <v>160</v>
      </c>
      <c r="G132" s="228"/>
      <c r="H132" s="232">
        <v>14.202999999999999</v>
      </c>
      <c r="I132" s="233"/>
      <c r="J132" s="228"/>
      <c r="K132" s="228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149</v>
      </c>
      <c r="AU132" s="238" t="s">
        <v>81</v>
      </c>
      <c r="AV132" s="13" t="s">
        <v>147</v>
      </c>
      <c r="AW132" s="13" t="s">
        <v>34</v>
      </c>
      <c r="AX132" s="13" t="s">
        <v>79</v>
      </c>
      <c r="AY132" s="238" t="s">
        <v>139</v>
      </c>
    </row>
    <row r="133" spans="2:65" s="1" customFormat="1" ht="31.5" customHeight="1">
      <c r="B133" s="40"/>
      <c r="C133" s="192" t="s">
        <v>218</v>
      </c>
      <c r="D133" s="192" t="s">
        <v>142</v>
      </c>
      <c r="E133" s="193" t="s">
        <v>596</v>
      </c>
      <c r="F133" s="194" t="s">
        <v>597</v>
      </c>
      <c r="G133" s="195" t="s">
        <v>145</v>
      </c>
      <c r="H133" s="196">
        <v>48.997999999999998</v>
      </c>
      <c r="I133" s="197"/>
      <c r="J133" s="198">
        <f>ROUND(I133*H133,2)</f>
        <v>0</v>
      </c>
      <c r="K133" s="194" t="s">
        <v>146</v>
      </c>
      <c r="L133" s="60"/>
      <c r="M133" s="199" t="s">
        <v>21</v>
      </c>
      <c r="N133" s="200" t="s">
        <v>42</v>
      </c>
      <c r="O133" s="41"/>
      <c r="P133" s="201">
        <f>O133*H133</f>
        <v>0</v>
      </c>
      <c r="Q133" s="201">
        <v>8.7069999999999995E-2</v>
      </c>
      <c r="R133" s="201">
        <f>Q133*H133</f>
        <v>4.2662558599999993</v>
      </c>
      <c r="S133" s="201">
        <v>0</v>
      </c>
      <c r="T133" s="202">
        <f>S133*H133</f>
        <v>0</v>
      </c>
      <c r="AR133" s="23" t="s">
        <v>147</v>
      </c>
      <c r="AT133" s="23" t="s">
        <v>142</v>
      </c>
      <c r="AU133" s="23" t="s">
        <v>81</v>
      </c>
      <c r="AY133" s="23" t="s">
        <v>139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79</v>
      </c>
      <c r="BK133" s="203">
        <f>ROUND(I133*H133,2)</f>
        <v>0</v>
      </c>
      <c r="BL133" s="23" t="s">
        <v>147</v>
      </c>
      <c r="BM133" s="23" t="s">
        <v>598</v>
      </c>
    </row>
    <row r="134" spans="2:65" s="11" customFormat="1">
      <c r="B134" s="204"/>
      <c r="C134" s="205"/>
      <c r="D134" s="206" t="s">
        <v>149</v>
      </c>
      <c r="E134" s="207" t="s">
        <v>21</v>
      </c>
      <c r="F134" s="208" t="s">
        <v>205</v>
      </c>
      <c r="G134" s="205"/>
      <c r="H134" s="209" t="s">
        <v>21</v>
      </c>
      <c r="I134" s="210"/>
      <c r="J134" s="205"/>
      <c r="K134" s="205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149</v>
      </c>
      <c r="AU134" s="215" t="s">
        <v>81</v>
      </c>
      <c r="AV134" s="11" t="s">
        <v>79</v>
      </c>
      <c r="AW134" s="11" t="s">
        <v>34</v>
      </c>
      <c r="AX134" s="11" t="s">
        <v>71</v>
      </c>
      <c r="AY134" s="215" t="s">
        <v>139</v>
      </c>
    </row>
    <row r="135" spans="2:65" s="11" customFormat="1">
      <c r="B135" s="204"/>
      <c r="C135" s="205"/>
      <c r="D135" s="206" t="s">
        <v>149</v>
      </c>
      <c r="E135" s="207" t="s">
        <v>21</v>
      </c>
      <c r="F135" s="208" t="s">
        <v>593</v>
      </c>
      <c r="G135" s="205"/>
      <c r="H135" s="209" t="s">
        <v>21</v>
      </c>
      <c r="I135" s="210"/>
      <c r="J135" s="205"/>
      <c r="K135" s="205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149</v>
      </c>
      <c r="AU135" s="215" t="s">
        <v>81</v>
      </c>
      <c r="AV135" s="11" t="s">
        <v>79</v>
      </c>
      <c r="AW135" s="11" t="s">
        <v>34</v>
      </c>
      <c r="AX135" s="11" t="s">
        <v>71</v>
      </c>
      <c r="AY135" s="215" t="s">
        <v>139</v>
      </c>
    </row>
    <row r="136" spans="2:65" s="12" customFormat="1">
      <c r="B136" s="216"/>
      <c r="C136" s="217"/>
      <c r="D136" s="206" t="s">
        <v>149</v>
      </c>
      <c r="E136" s="218" t="s">
        <v>21</v>
      </c>
      <c r="F136" s="219" t="s">
        <v>599</v>
      </c>
      <c r="G136" s="217"/>
      <c r="H136" s="220">
        <v>6.34</v>
      </c>
      <c r="I136" s="221"/>
      <c r="J136" s="217"/>
      <c r="K136" s="217"/>
      <c r="L136" s="222"/>
      <c r="M136" s="223"/>
      <c r="N136" s="224"/>
      <c r="O136" s="224"/>
      <c r="P136" s="224"/>
      <c r="Q136" s="224"/>
      <c r="R136" s="224"/>
      <c r="S136" s="224"/>
      <c r="T136" s="225"/>
      <c r="AT136" s="226" t="s">
        <v>149</v>
      </c>
      <c r="AU136" s="226" t="s">
        <v>81</v>
      </c>
      <c r="AV136" s="12" t="s">
        <v>81</v>
      </c>
      <c r="AW136" s="12" t="s">
        <v>34</v>
      </c>
      <c r="AX136" s="12" t="s">
        <v>71</v>
      </c>
      <c r="AY136" s="226" t="s">
        <v>139</v>
      </c>
    </row>
    <row r="137" spans="2:65" s="12" customFormat="1">
      <c r="B137" s="216"/>
      <c r="C137" s="217"/>
      <c r="D137" s="206" t="s">
        <v>149</v>
      </c>
      <c r="E137" s="218" t="s">
        <v>21</v>
      </c>
      <c r="F137" s="219" t="s">
        <v>600</v>
      </c>
      <c r="G137" s="217"/>
      <c r="H137" s="220">
        <v>42.658000000000001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149</v>
      </c>
      <c r="AU137" s="226" t="s">
        <v>81</v>
      </c>
      <c r="AV137" s="12" t="s">
        <v>81</v>
      </c>
      <c r="AW137" s="12" t="s">
        <v>34</v>
      </c>
      <c r="AX137" s="12" t="s">
        <v>71</v>
      </c>
      <c r="AY137" s="226" t="s">
        <v>139</v>
      </c>
    </row>
    <row r="138" spans="2:65" s="13" customFormat="1">
      <c r="B138" s="227"/>
      <c r="C138" s="228"/>
      <c r="D138" s="229" t="s">
        <v>149</v>
      </c>
      <c r="E138" s="230" t="s">
        <v>21</v>
      </c>
      <c r="F138" s="231" t="s">
        <v>160</v>
      </c>
      <c r="G138" s="228"/>
      <c r="H138" s="232">
        <v>48.997999999999998</v>
      </c>
      <c r="I138" s="233"/>
      <c r="J138" s="228"/>
      <c r="K138" s="228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149</v>
      </c>
      <c r="AU138" s="238" t="s">
        <v>81</v>
      </c>
      <c r="AV138" s="13" t="s">
        <v>147</v>
      </c>
      <c r="AW138" s="13" t="s">
        <v>34</v>
      </c>
      <c r="AX138" s="13" t="s">
        <v>79</v>
      </c>
      <c r="AY138" s="238" t="s">
        <v>139</v>
      </c>
    </row>
    <row r="139" spans="2:65" s="1" customFormat="1" ht="31.5" customHeight="1">
      <c r="B139" s="40"/>
      <c r="C139" s="192" t="s">
        <v>223</v>
      </c>
      <c r="D139" s="192" t="s">
        <v>142</v>
      </c>
      <c r="E139" s="193" t="s">
        <v>601</v>
      </c>
      <c r="F139" s="194" t="s">
        <v>602</v>
      </c>
      <c r="G139" s="195" t="s">
        <v>156</v>
      </c>
      <c r="H139" s="196">
        <v>1</v>
      </c>
      <c r="I139" s="197"/>
      <c r="J139" s="198">
        <f>ROUND(I139*H139,2)</f>
        <v>0</v>
      </c>
      <c r="K139" s="194" t="s">
        <v>146</v>
      </c>
      <c r="L139" s="60"/>
      <c r="M139" s="199" t="s">
        <v>21</v>
      </c>
      <c r="N139" s="200" t="s">
        <v>42</v>
      </c>
      <c r="O139" s="41"/>
      <c r="P139" s="201">
        <f>O139*H139</f>
        <v>0</v>
      </c>
      <c r="Q139" s="201">
        <v>3.304E-2</v>
      </c>
      <c r="R139" s="201">
        <f>Q139*H139</f>
        <v>3.304E-2</v>
      </c>
      <c r="S139" s="201">
        <v>0</v>
      </c>
      <c r="T139" s="202">
        <f>S139*H139</f>
        <v>0</v>
      </c>
      <c r="AR139" s="23" t="s">
        <v>147</v>
      </c>
      <c r="AT139" s="23" t="s">
        <v>142</v>
      </c>
      <c r="AU139" s="23" t="s">
        <v>81</v>
      </c>
      <c r="AY139" s="23" t="s">
        <v>139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3" t="s">
        <v>79</v>
      </c>
      <c r="BK139" s="203">
        <f>ROUND(I139*H139,2)</f>
        <v>0</v>
      </c>
      <c r="BL139" s="23" t="s">
        <v>147</v>
      </c>
      <c r="BM139" s="23" t="s">
        <v>603</v>
      </c>
    </row>
    <row r="140" spans="2:65" s="1" customFormat="1" ht="31.5" customHeight="1">
      <c r="B140" s="40"/>
      <c r="C140" s="192" t="s">
        <v>10</v>
      </c>
      <c r="D140" s="192" t="s">
        <v>142</v>
      </c>
      <c r="E140" s="193" t="s">
        <v>604</v>
      </c>
      <c r="F140" s="194" t="s">
        <v>605</v>
      </c>
      <c r="G140" s="195" t="s">
        <v>145</v>
      </c>
      <c r="H140" s="196">
        <v>10.797000000000001</v>
      </c>
      <c r="I140" s="197"/>
      <c r="J140" s="198">
        <f>ROUND(I140*H140,2)</f>
        <v>0</v>
      </c>
      <c r="K140" s="194" t="s">
        <v>146</v>
      </c>
      <c r="L140" s="60"/>
      <c r="M140" s="199" t="s">
        <v>21</v>
      </c>
      <c r="N140" s="200" t="s">
        <v>42</v>
      </c>
      <c r="O140" s="41"/>
      <c r="P140" s="201">
        <f>O140*H140</f>
        <v>0</v>
      </c>
      <c r="Q140" s="201">
        <v>4.9630000000000001E-2</v>
      </c>
      <c r="R140" s="201">
        <f>Q140*H140</f>
        <v>0.53585511000000008</v>
      </c>
      <c r="S140" s="201">
        <v>0</v>
      </c>
      <c r="T140" s="202">
        <f>S140*H140</f>
        <v>0</v>
      </c>
      <c r="AR140" s="23" t="s">
        <v>147</v>
      </c>
      <c r="AT140" s="23" t="s">
        <v>142</v>
      </c>
      <c r="AU140" s="23" t="s">
        <v>81</v>
      </c>
      <c r="AY140" s="23" t="s">
        <v>139</v>
      </c>
      <c r="BE140" s="203">
        <f>IF(N140="základní",J140,0)</f>
        <v>0</v>
      </c>
      <c r="BF140" s="203">
        <f>IF(N140="snížená",J140,0)</f>
        <v>0</v>
      </c>
      <c r="BG140" s="203">
        <f>IF(N140="zákl. přenesená",J140,0)</f>
        <v>0</v>
      </c>
      <c r="BH140" s="203">
        <f>IF(N140="sníž. přenesená",J140,0)</f>
        <v>0</v>
      </c>
      <c r="BI140" s="203">
        <f>IF(N140="nulová",J140,0)</f>
        <v>0</v>
      </c>
      <c r="BJ140" s="23" t="s">
        <v>79</v>
      </c>
      <c r="BK140" s="203">
        <f>ROUND(I140*H140,2)</f>
        <v>0</v>
      </c>
      <c r="BL140" s="23" t="s">
        <v>147</v>
      </c>
      <c r="BM140" s="23" t="s">
        <v>606</v>
      </c>
    </row>
    <row r="141" spans="2:65" s="11" customFormat="1">
      <c r="B141" s="204"/>
      <c r="C141" s="205"/>
      <c r="D141" s="206" t="s">
        <v>149</v>
      </c>
      <c r="E141" s="207" t="s">
        <v>21</v>
      </c>
      <c r="F141" s="208" t="s">
        <v>205</v>
      </c>
      <c r="G141" s="205"/>
      <c r="H141" s="209" t="s">
        <v>21</v>
      </c>
      <c r="I141" s="210"/>
      <c r="J141" s="205"/>
      <c r="K141" s="205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149</v>
      </c>
      <c r="AU141" s="215" t="s">
        <v>81</v>
      </c>
      <c r="AV141" s="11" t="s">
        <v>79</v>
      </c>
      <c r="AW141" s="11" t="s">
        <v>34</v>
      </c>
      <c r="AX141" s="11" t="s">
        <v>71</v>
      </c>
      <c r="AY141" s="215" t="s">
        <v>139</v>
      </c>
    </row>
    <row r="142" spans="2:65" s="11" customFormat="1">
      <c r="B142" s="204"/>
      <c r="C142" s="205"/>
      <c r="D142" s="206" t="s">
        <v>149</v>
      </c>
      <c r="E142" s="207" t="s">
        <v>21</v>
      </c>
      <c r="F142" s="208" t="s">
        <v>607</v>
      </c>
      <c r="G142" s="205"/>
      <c r="H142" s="209" t="s">
        <v>21</v>
      </c>
      <c r="I142" s="210"/>
      <c r="J142" s="205"/>
      <c r="K142" s="205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149</v>
      </c>
      <c r="AU142" s="215" t="s">
        <v>81</v>
      </c>
      <c r="AV142" s="11" t="s">
        <v>79</v>
      </c>
      <c r="AW142" s="11" t="s">
        <v>34</v>
      </c>
      <c r="AX142" s="11" t="s">
        <v>71</v>
      </c>
      <c r="AY142" s="215" t="s">
        <v>139</v>
      </c>
    </row>
    <row r="143" spans="2:65" s="12" customFormat="1">
      <c r="B143" s="216"/>
      <c r="C143" s="217"/>
      <c r="D143" s="206" t="s">
        <v>149</v>
      </c>
      <c r="E143" s="218" t="s">
        <v>21</v>
      </c>
      <c r="F143" s="219" t="s">
        <v>608</v>
      </c>
      <c r="G143" s="217"/>
      <c r="H143" s="220">
        <v>6.1040000000000001</v>
      </c>
      <c r="I143" s="221"/>
      <c r="J143" s="217"/>
      <c r="K143" s="217"/>
      <c r="L143" s="222"/>
      <c r="M143" s="223"/>
      <c r="N143" s="224"/>
      <c r="O143" s="224"/>
      <c r="P143" s="224"/>
      <c r="Q143" s="224"/>
      <c r="R143" s="224"/>
      <c r="S143" s="224"/>
      <c r="T143" s="225"/>
      <c r="AT143" s="226" t="s">
        <v>149</v>
      </c>
      <c r="AU143" s="226" t="s">
        <v>81</v>
      </c>
      <c r="AV143" s="12" t="s">
        <v>81</v>
      </c>
      <c r="AW143" s="12" t="s">
        <v>34</v>
      </c>
      <c r="AX143" s="12" t="s">
        <v>71</v>
      </c>
      <c r="AY143" s="226" t="s">
        <v>139</v>
      </c>
    </row>
    <row r="144" spans="2:65" s="12" customFormat="1">
      <c r="B144" s="216"/>
      <c r="C144" s="217"/>
      <c r="D144" s="206" t="s">
        <v>149</v>
      </c>
      <c r="E144" s="218" t="s">
        <v>21</v>
      </c>
      <c r="F144" s="219" t="s">
        <v>609</v>
      </c>
      <c r="G144" s="217"/>
      <c r="H144" s="220">
        <v>4.6929999999999996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149</v>
      </c>
      <c r="AU144" s="226" t="s">
        <v>81</v>
      </c>
      <c r="AV144" s="12" t="s">
        <v>81</v>
      </c>
      <c r="AW144" s="12" t="s">
        <v>34</v>
      </c>
      <c r="AX144" s="12" t="s">
        <v>71</v>
      </c>
      <c r="AY144" s="226" t="s">
        <v>139</v>
      </c>
    </row>
    <row r="145" spans="2:65" s="13" customFormat="1">
      <c r="B145" s="227"/>
      <c r="C145" s="228"/>
      <c r="D145" s="229" t="s">
        <v>149</v>
      </c>
      <c r="E145" s="230" t="s">
        <v>21</v>
      </c>
      <c r="F145" s="231" t="s">
        <v>160</v>
      </c>
      <c r="G145" s="228"/>
      <c r="H145" s="232">
        <v>10.797000000000001</v>
      </c>
      <c r="I145" s="233"/>
      <c r="J145" s="228"/>
      <c r="K145" s="228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149</v>
      </c>
      <c r="AU145" s="238" t="s">
        <v>81</v>
      </c>
      <c r="AV145" s="13" t="s">
        <v>147</v>
      </c>
      <c r="AW145" s="13" t="s">
        <v>34</v>
      </c>
      <c r="AX145" s="13" t="s">
        <v>79</v>
      </c>
      <c r="AY145" s="238" t="s">
        <v>139</v>
      </c>
    </row>
    <row r="146" spans="2:65" s="1" customFormat="1" ht="22.5" customHeight="1">
      <c r="B146" s="40"/>
      <c r="C146" s="192" t="s">
        <v>233</v>
      </c>
      <c r="D146" s="192" t="s">
        <v>142</v>
      </c>
      <c r="E146" s="193" t="s">
        <v>610</v>
      </c>
      <c r="F146" s="194" t="s">
        <v>611</v>
      </c>
      <c r="G146" s="195" t="s">
        <v>285</v>
      </c>
      <c r="H146" s="196">
        <v>18.350000000000001</v>
      </c>
      <c r="I146" s="197"/>
      <c r="J146" s="198">
        <f>ROUND(I146*H146,2)</f>
        <v>0</v>
      </c>
      <c r="K146" s="194" t="s">
        <v>146</v>
      </c>
      <c r="L146" s="60"/>
      <c r="M146" s="199" t="s">
        <v>21</v>
      </c>
      <c r="N146" s="200" t="s">
        <v>42</v>
      </c>
      <c r="O146" s="41"/>
      <c r="P146" s="201">
        <f>O146*H146</f>
        <v>0</v>
      </c>
      <c r="Q146" s="201">
        <v>1.3999999999999999E-4</v>
      </c>
      <c r="R146" s="201">
        <f>Q146*H146</f>
        <v>2.5690000000000001E-3</v>
      </c>
      <c r="S146" s="201">
        <v>0</v>
      </c>
      <c r="T146" s="202">
        <f>S146*H146</f>
        <v>0</v>
      </c>
      <c r="AR146" s="23" t="s">
        <v>147</v>
      </c>
      <c r="AT146" s="23" t="s">
        <v>142</v>
      </c>
      <c r="AU146" s="23" t="s">
        <v>81</v>
      </c>
      <c r="AY146" s="23" t="s">
        <v>139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147</v>
      </c>
      <c r="BM146" s="23" t="s">
        <v>612</v>
      </c>
    </row>
    <row r="147" spans="2:65" s="11" customFormat="1">
      <c r="B147" s="204"/>
      <c r="C147" s="205"/>
      <c r="D147" s="206" t="s">
        <v>149</v>
      </c>
      <c r="E147" s="207" t="s">
        <v>21</v>
      </c>
      <c r="F147" s="208" t="s">
        <v>205</v>
      </c>
      <c r="G147" s="205"/>
      <c r="H147" s="209" t="s">
        <v>21</v>
      </c>
      <c r="I147" s="210"/>
      <c r="J147" s="205"/>
      <c r="K147" s="205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149</v>
      </c>
      <c r="AU147" s="215" t="s">
        <v>81</v>
      </c>
      <c r="AV147" s="11" t="s">
        <v>79</v>
      </c>
      <c r="AW147" s="11" t="s">
        <v>34</v>
      </c>
      <c r="AX147" s="11" t="s">
        <v>71</v>
      </c>
      <c r="AY147" s="215" t="s">
        <v>139</v>
      </c>
    </row>
    <row r="148" spans="2:65" s="12" customFormat="1">
      <c r="B148" s="216"/>
      <c r="C148" s="217"/>
      <c r="D148" s="206" t="s">
        <v>149</v>
      </c>
      <c r="E148" s="218" t="s">
        <v>21</v>
      </c>
      <c r="F148" s="219" t="s">
        <v>613</v>
      </c>
      <c r="G148" s="217"/>
      <c r="H148" s="220">
        <v>10.7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149</v>
      </c>
      <c r="AU148" s="226" t="s">
        <v>81</v>
      </c>
      <c r="AV148" s="12" t="s">
        <v>81</v>
      </c>
      <c r="AW148" s="12" t="s">
        <v>34</v>
      </c>
      <c r="AX148" s="12" t="s">
        <v>71</v>
      </c>
      <c r="AY148" s="226" t="s">
        <v>139</v>
      </c>
    </row>
    <row r="149" spans="2:65" s="12" customFormat="1">
      <c r="B149" s="216"/>
      <c r="C149" s="217"/>
      <c r="D149" s="206" t="s">
        <v>149</v>
      </c>
      <c r="E149" s="218" t="s">
        <v>21</v>
      </c>
      <c r="F149" s="219" t="s">
        <v>614</v>
      </c>
      <c r="G149" s="217"/>
      <c r="H149" s="220">
        <v>3.25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149</v>
      </c>
      <c r="AU149" s="226" t="s">
        <v>81</v>
      </c>
      <c r="AV149" s="12" t="s">
        <v>81</v>
      </c>
      <c r="AW149" s="12" t="s">
        <v>34</v>
      </c>
      <c r="AX149" s="12" t="s">
        <v>71</v>
      </c>
      <c r="AY149" s="226" t="s">
        <v>139</v>
      </c>
    </row>
    <row r="150" spans="2:65" s="12" customFormat="1">
      <c r="B150" s="216"/>
      <c r="C150" s="217"/>
      <c r="D150" s="206" t="s">
        <v>149</v>
      </c>
      <c r="E150" s="218" t="s">
        <v>21</v>
      </c>
      <c r="F150" s="219" t="s">
        <v>615</v>
      </c>
      <c r="G150" s="217"/>
      <c r="H150" s="220">
        <v>4.4000000000000004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149</v>
      </c>
      <c r="AU150" s="226" t="s">
        <v>81</v>
      </c>
      <c r="AV150" s="12" t="s">
        <v>81</v>
      </c>
      <c r="AW150" s="12" t="s">
        <v>34</v>
      </c>
      <c r="AX150" s="12" t="s">
        <v>71</v>
      </c>
      <c r="AY150" s="226" t="s">
        <v>139</v>
      </c>
    </row>
    <row r="151" spans="2:65" s="13" customFormat="1">
      <c r="B151" s="227"/>
      <c r="C151" s="228"/>
      <c r="D151" s="229" t="s">
        <v>149</v>
      </c>
      <c r="E151" s="230" t="s">
        <v>21</v>
      </c>
      <c r="F151" s="231" t="s">
        <v>160</v>
      </c>
      <c r="G151" s="228"/>
      <c r="H151" s="232">
        <v>18.350000000000001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149</v>
      </c>
      <c r="AU151" s="238" t="s">
        <v>81</v>
      </c>
      <c r="AV151" s="13" t="s">
        <v>147</v>
      </c>
      <c r="AW151" s="13" t="s">
        <v>34</v>
      </c>
      <c r="AX151" s="13" t="s">
        <v>79</v>
      </c>
      <c r="AY151" s="238" t="s">
        <v>139</v>
      </c>
    </row>
    <row r="152" spans="2:65" s="1" customFormat="1" ht="22.5" customHeight="1">
      <c r="B152" s="40"/>
      <c r="C152" s="192" t="s">
        <v>239</v>
      </c>
      <c r="D152" s="192" t="s">
        <v>142</v>
      </c>
      <c r="E152" s="193" t="s">
        <v>616</v>
      </c>
      <c r="F152" s="194" t="s">
        <v>617</v>
      </c>
      <c r="G152" s="195" t="s">
        <v>285</v>
      </c>
      <c r="H152" s="196">
        <v>6.5</v>
      </c>
      <c r="I152" s="197"/>
      <c r="J152" s="198">
        <f>ROUND(I152*H152,2)</f>
        <v>0</v>
      </c>
      <c r="K152" s="194" t="s">
        <v>146</v>
      </c>
      <c r="L152" s="60"/>
      <c r="M152" s="199" t="s">
        <v>21</v>
      </c>
      <c r="N152" s="200" t="s">
        <v>42</v>
      </c>
      <c r="O152" s="41"/>
      <c r="P152" s="201">
        <f>O152*H152</f>
        <v>0</v>
      </c>
      <c r="Q152" s="201">
        <v>2.0000000000000001E-4</v>
      </c>
      <c r="R152" s="201">
        <f>Q152*H152</f>
        <v>1.3000000000000002E-3</v>
      </c>
      <c r="S152" s="201">
        <v>0</v>
      </c>
      <c r="T152" s="202">
        <f>S152*H152</f>
        <v>0</v>
      </c>
      <c r="AR152" s="23" t="s">
        <v>147</v>
      </c>
      <c r="AT152" s="23" t="s">
        <v>142</v>
      </c>
      <c r="AU152" s="23" t="s">
        <v>81</v>
      </c>
      <c r="AY152" s="23" t="s">
        <v>139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79</v>
      </c>
      <c r="BK152" s="203">
        <f>ROUND(I152*H152,2)</f>
        <v>0</v>
      </c>
      <c r="BL152" s="23" t="s">
        <v>147</v>
      </c>
      <c r="BM152" s="23" t="s">
        <v>618</v>
      </c>
    </row>
    <row r="153" spans="2:65" s="11" customFormat="1">
      <c r="B153" s="204"/>
      <c r="C153" s="205"/>
      <c r="D153" s="206" t="s">
        <v>149</v>
      </c>
      <c r="E153" s="207" t="s">
        <v>21</v>
      </c>
      <c r="F153" s="208" t="s">
        <v>205</v>
      </c>
      <c r="G153" s="205"/>
      <c r="H153" s="209" t="s">
        <v>21</v>
      </c>
      <c r="I153" s="210"/>
      <c r="J153" s="205"/>
      <c r="K153" s="205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149</v>
      </c>
      <c r="AU153" s="215" t="s">
        <v>81</v>
      </c>
      <c r="AV153" s="11" t="s">
        <v>79</v>
      </c>
      <c r="AW153" s="11" t="s">
        <v>34</v>
      </c>
      <c r="AX153" s="11" t="s">
        <v>71</v>
      </c>
      <c r="AY153" s="215" t="s">
        <v>139</v>
      </c>
    </row>
    <row r="154" spans="2:65" s="12" customFormat="1">
      <c r="B154" s="216"/>
      <c r="C154" s="217"/>
      <c r="D154" s="206" t="s">
        <v>149</v>
      </c>
      <c r="E154" s="218" t="s">
        <v>21</v>
      </c>
      <c r="F154" s="219" t="s">
        <v>619</v>
      </c>
      <c r="G154" s="217"/>
      <c r="H154" s="220">
        <v>3.25</v>
      </c>
      <c r="I154" s="221"/>
      <c r="J154" s="217"/>
      <c r="K154" s="217"/>
      <c r="L154" s="222"/>
      <c r="M154" s="223"/>
      <c r="N154" s="224"/>
      <c r="O154" s="224"/>
      <c r="P154" s="224"/>
      <c r="Q154" s="224"/>
      <c r="R154" s="224"/>
      <c r="S154" s="224"/>
      <c r="T154" s="225"/>
      <c r="AT154" s="226" t="s">
        <v>149</v>
      </c>
      <c r="AU154" s="226" t="s">
        <v>81</v>
      </c>
      <c r="AV154" s="12" t="s">
        <v>81</v>
      </c>
      <c r="AW154" s="12" t="s">
        <v>34</v>
      </c>
      <c r="AX154" s="12" t="s">
        <v>71</v>
      </c>
      <c r="AY154" s="226" t="s">
        <v>139</v>
      </c>
    </row>
    <row r="155" spans="2:65" s="12" customFormat="1">
      <c r="B155" s="216"/>
      <c r="C155" s="217"/>
      <c r="D155" s="206" t="s">
        <v>149</v>
      </c>
      <c r="E155" s="218" t="s">
        <v>21</v>
      </c>
      <c r="F155" s="219" t="s">
        <v>614</v>
      </c>
      <c r="G155" s="217"/>
      <c r="H155" s="220">
        <v>3.25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149</v>
      </c>
      <c r="AU155" s="226" t="s">
        <v>81</v>
      </c>
      <c r="AV155" s="12" t="s">
        <v>81</v>
      </c>
      <c r="AW155" s="12" t="s">
        <v>34</v>
      </c>
      <c r="AX155" s="12" t="s">
        <v>71</v>
      </c>
      <c r="AY155" s="226" t="s">
        <v>139</v>
      </c>
    </row>
    <row r="156" spans="2:65" s="13" customFormat="1">
      <c r="B156" s="227"/>
      <c r="C156" s="228"/>
      <c r="D156" s="229" t="s">
        <v>149</v>
      </c>
      <c r="E156" s="230" t="s">
        <v>21</v>
      </c>
      <c r="F156" s="231" t="s">
        <v>160</v>
      </c>
      <c r="G156" s="228"/>
      <c r="H156" s="232">
        <v>6.5</v>
      </c>
      <c r="I156" s="233"/>
      <c r="J156" s="228"/>
      <c r="K156" s="228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149</v>
      </c>
      <c r="AU156" s="238" t="s">
        <v>81</v>
      </c>
      <c r="AV156" s="13" t="s">
        <v>147</v>
      </c>
      <c r="AW156" s="13" t="s">
        <v>34</v>
      </c>
      <c r="AX156" s="13" t="s">
        <v>79</v>
      </c>
      <c r="AY156" s="238" t="s">
        <v>139</v>
      </c>
    </row>
    <row r="157" spans="2:65" s="1" customFormat="1" ht="22.5" customHeight="1">
      <c r="B157" s="40"/>
      <c r="C157" s="192" t="s">
        <v>247</v>
      </c>
      <c r="D157" s="192" t="s">
        <v>142</v>
      </c>
      <c r="E157" s="193" t="s">
        <v>620</v>
      </c>
      <c r="F157" s="194" t="s">
        <v>621</v>
      </c>
      <c r="G157" s="195" t="s">
        <v>285</v>
      </c>
      <c r="H157" s="196">
        <v>48.52</v>
      </c>
      <c r="I157" s="197"/>
      <c r="J157" s="198">
        <f>ROUND(I157*H157,2)</f>
        <v>0</v>
      </c>
      <c r="K157" s="194" t="s">
        <v>146</v>
      </c>
      <c r="L157" s="60"/>
      <c r="M157" s="199" t="s">
        <v>21</v>
      </c>
      <c r="N157" s="200" t="s">
        <v>42</v>
      </c>
      <c r="O157" s="41"/>
      <c r="P157" s="201">
        <f>O157*H157</f>
        <v>0</v>
      </c>
      <c r="Q157" s="201">
        <v>8.0000000000000007E-5</v>
      </c>
      <c r="R157" s="201">
        <f>Q157*H157</f>
        <v>3.8816000000000007E-3</v>
      </c>
      <c r="S157" s="201">
        <v>0</v>
      </c>
      <c r="T157" s="202">
        <f>S157*H157</f>
        <v>0</v>
      </c>
      <c r="AR157" s="23" t="s">
        <v>147</v>
      </c>
      <c r="AT157" s="23" t="s">
        <v>142</v>
      </c>
      <c r="AU157" s="23" t="s">
        <v>81</v>
      </c>
      <c r="AY157" s="23" t="s">
        <v>139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3" t="s">
        <v>79</v>
      </c>
      <c r="BK157" s="203">
        <f>ROUND(I157*H157,2)</f>
        <v>0</v>
      </c>
      <c r="BL157" s="23" t="s">
        <v>147</v>
      </c>
      <c r="BM157" s="23" t="s">
        <v>622</v>
      </c>
    </row>
    <row r="158" spans="2:65" s="11" customFormat="1">
      <c r="B158" s="204"/>
      <c r="C158" s="205"/>
      <c r="D158" s="206" t="s">
        <v>149</v>
      </c>
      <c r="E158" s="207" t="s">
        <v>21</v>
      </c>
      <c r="F158" s="208" t="s">
        <v>205</v>
      </c>
      <c r="G158" s="205"/>
      <c r="H158" s="209" t="s">
        <v>21</v>
      </c>
      <c r="I158" s="210"/>
      <c r="J158" s="205"/>
      <c r="K158" s="205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149</v>
      </c>
      <c r="AU158" s="215" t="s">
        <v>81</v>
      </c>
      <c r="AV158" s="11" t="s">
        <v>79</v>
      </c>
      <c r="AW158" s="11" t="s">
        <v>34</v>
      </c>
      <c r="AX158" s="11" t="s">
        <v>71</v>
      </c>
      <c r="AY158" s="215" t="s">
        <v>139</v>
      </c>
    </row>
    <row r="159" spans="2:65" s="12" customFormat="1">
      <c r="B159" s="216"/>
      <c r="C159" s="217"/>
      <c r="D159" s="206" t="s">
        <v>149</v>
      </c>
      <c r="E159" s="218" t="s">
        <v>21</v>
      </c>
      <c r="F159" s="219" t="s">
        <v>623</v>
      </c>
      <c r="G159" s="217"/>
      <c r="H159" s="220">
        <v>16.02</v>
      </c>
      <c r="I159" s="221"/>
      <c r="J159" s="217"/>
      <c r="K159" s="217"/>
      <c r="L159" s="222"/>
      <c r="M159" s="223"/>
      <c r="N159" s="224"/>
      <c r="O159" s="224"/>
      <c r="P159" s="224"/>
      <c r="Q159" s="224"/>
      <c r="R159" s="224"/>
      <c r="S159" s="224"/>
      <c r="T159" s="225"/>
      <c r="AT159" s="226" t="s">
        <v>149</v>
      </c>
      <c r="AU159" s="226" t="s">
        <v>81</v>
      </c>
      <c r="AV159" s="12" t="s">
        <v>81</v>
      </c>
      <c r="AW159" s="12" t="s">
        <v>34</v>
      </c>
      <c r="AX159" s="12" t="s">
        <v>71</v>
      </c>
      <c r="AY159" s="226" t="s">
        <v>139</v>
      </c>
    </row>
    <row r="160" spans="2:65" s="12" customFormat="1">
      <c r="B160" s="216"/>
      <c r="C160" s="217"/>
      <c r="D160" s="206" t="s">
        <v>149</v>
      </c>
      <c r="E160" s="218" t="s">
        <v>21</v>
      </c>
      <c r="F160" s="219" t="s">
        <v>624</v>
      </c>
      <c r="G160" s="217"/>
      <c r="H160" s="220">
        <v>32.5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149</v>
      </c>
      <c r="AU160" s="226" t="s">
        <v>81</v>
      </c>
      <c r="AV160" s="12" t="s">
        <v>81</v>
      </c>
      <c r="AW160" s="12" t="s">
        <v>34</v>
      </c>
      <c r="AX160" s="12" t="s">
        <v>71</v>
      </c>
      <c r="AY160" s="226" t="s">
        <v>139</v>
      </c>
    </row>
    <row r="161" spans="2:65" s="13" customFormat="1">
      <c r="B161" s="227"/>
      <c r="C161" s="228"/>
      <c r="D161" s="229" t="s">
        <v>149</v>
      </c>
      <c r="E161" s="230" t="s">
        <v>21</v>
      </c>
      <c r="F161" s="231" t="s">
        <v>160</v>
      </c>
      <c r="G161" s="228"/>
      <c r="H161" s="232">
        <v>48.52</v>
      </c>
      <c r="I161" s="233"/>
      <c r="J161" s="228"/>
      <c r="K161" s="228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149</v>
      </c>
      <c r="AU161" s="238" t="s">
        <v>81</v>
      </c>
      <c r="AV161" s="13" t="s">
        <v>147</v>
      </c>
      <c r="AW161" s="13" t="s">
        <v>34</v>
      </c>
      <c r="AX161" s="13" t="s">
        <v>79</v>
      </c>
      <c r="AY161" s="238" t="s">
        <v>139</v>
      </c>
    </row>
    <row r="162" spans="2:65" s="1" customFormat="1" ht="22.5" customHeight="1">
      <c r="B162" s="40"/>
      <c r="C162" s="192" t="s">
        <v>254</v>
      </c>
      <c r="D162" s="192" t="s">
        <v>142</v>
      </c>
      <c r="E162" s="193" t="s">
        <v>625</v>
      </c>
      <c r="F162" s="194" t="s">
        <v>626</v>
      </c>
      <c r="G162" s="195" t="s">
        <v>285</v>
      </c>
      <c r="H162" s="196">
        <v>13.61</v>
      </c>
      <c r="I162" s="197"/>
      <c r="J162" s="198">
        <f>ROUND(I162*H162,2)</f>
        <v>0</v>
      </c>
      <c r="K162" s="194" t="s">
        <v>146</v>
      </c>
      <c r="L162" s="60"/>
      <c r="M162" s="199" t="s">
        <v>21</v>
      </c>
      <c r="N162" s="200" t="s">
        <v>42</v>
      </c>
      <c r="O162" s="41"/>
      <c r="P162" s="201">
        <f>O162*H162</f>
        <v>0</v>
      </c>
      <c r="Q162" s="201">
        <v>1.2E-4</v>
      </c>
      <c r="R162" s="201">
        <f>Q162*H162</f>
        <v>1.6332E-3</v>
      </c>
      <c r="S162" s="201">
        <v>0</v>
      </c>
      <c r="T162" s="202">
        <f>S162*H162</f>
        <v>0</v>
      </c>
      <c r="AR162" s="23" t="s">
        <v>147</v>
      </c>
      <c r="AT162" s="23" t="s">
        <v>142</v>
      </c>
      <c r="AU162" s="23" t="s">
        <v>81</v>
      </c>
      <c r="AY162" s="23" t="s">
        <v>139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79</v>
      </c>
      <c r="BK162" s="203">
        <f>ROUND(I162*H162,2)</f>
        <v>0</v>
      </c>
      <c r="BL162" s="23" t="s">
        <v>147</v>
      </c>
      <c r="BM162" s="23" t="s">
        <v>627</v>
      </c>
    </row>
    <row r="163" spans="2:65" s="11" customFormat="1">
      <c r="B163" s="204"/>
      <c r="C163" s="205"/>
      <c r="D163" s="206" t="s">
        <v>149</v>
      </c>
      <c r="E163" s="207" t="s">
        <v>21</v>
      </c>
      <c r="F163" s="208" t="s">
        <v>205</v>
      </c>
      <c r="G163" s="205"/>
      <c r="H163" s="209" t="s">
        <v>21</v>
      </c>
      <c r="I163" s="210"/>
      <c r="J163" s="205"/>
      <c r="K163" s="205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149</v>
      </c>
      <c r="AU163" s="215" t="s">
        <v>81</v>
      </c>
      <c r="AV163" s="11" t="s">
        <v>79</v>
      </c>
      <c r="AW163" s="11" t="s">
        <v>34</v>
      </c>
      <c r="AX163" s="11" t="s">
        <v>71</v>
      </c>
      <c r="AY163" s="215" t="s">
        <v>139</v>
      </c>
    </row>
    <row r="164" spans="2:65" s="12" customFormat="1">
      <c r="B164" s="216"/>
      <c r="C164" s="217"/>
      <c r="D164" s="206" t="s">
        <v>149</v>
      </c>
      <c r="E164" s="218" t="s">
        <v>21</v>
      </c>
      <c r="F164" s="219" t="s">
        <v>628</v>
      </c>
      <c r="G164" s="217"/>
      <c r="H164" s="220">
        <v>13.61</v>
      </c>
      <c r="I164" s="221"/>
      <c r="J164" s="217"/>
      <c r="K164" s="217"/>
      <c r="L164" s="222"/>
      <c r="M164" s="223"/>
      <c r="N164" s="224"/>
      <c r="O164" s="224"/>
      <c r="P164" s="224"/>
      <c r="Q164" s="224"/>
      <c r="R164" s="224"/>
      <c r="S164" s="224"/>
      <c r="T164" s="225"/>
      <c r="AT164" s="226" t="s">
        <v>149</v>
      </c>
      <c r="AU164" s="226" t="s">
        <v>81</v>
      </c>
      <c r="AV164" s="12" t="s">
        <v>81</v>
      </c>
      <c r="AW164" s="12" t="s">
        <v>34</v>
      </c>
      <c r="AX164" s="12" t="s">
        <v>79</v>
      </c>
      <c r="AY164" s="226" t="s">
        <v>139</v>
      </c>
    </row>
    <row r="165" spans="2:65" s="10" customFormat="1" ht="29.85" customHeight="1">
      <c r="B165" s="175"/>
      <c r="C165" s="176"/>
      <c r="D165" s="189" t="s">
        <v>70</v>
      </c>
      <c r="E165" s="190" t="s">
        <v>147</v>
      </c>
      <c r="F165" s="190" t="s">
        <v>629</v>
      </c>
      <c r="G165" s="176"/>
      <c r="H165" s="176"/>
      <c r="I165" s="179"/>
      <c r="J165" s="191">
        <f>BK165</f>
        <v>0</v>
      </c>
      <c r="K165" s="176"/>
      <c r="L165" s="181"/>
      <c r="M165" s="182"/>
      <c r="N165" s="183"/>
      <c r="O165" s="183"/>
      <c r="P165" s="184">
        <f>SUM(P166:P182)</f>
        <v>0</v>
      </c>
      <c r="Q165" s="183"/>
      <c r="R165" s="184">
        <f>SUM(R166:R182)</f>
        <v>0.38476470999999995</v>
      </c>
      <c r="S165" s="183"/>
      <c r="T165" s="185">
        <f>SUM(T166:T182)</f>
        <v>0</v>
      </c>
      <c r="AR165" s="186" t="s">
        <v>79</v>
      </c>
      <c r="AT165" s="187" t="s">
        <v>70</v>
      </c>
      <c r="AU165" s="187" t="s">
        <v>79</v>
      </c>
      <c r="AY165" s="186" t="s">
        <v>139</v>
      </c>
      <c r="BK165" s="188">
        <f>SUM(BK166:BK182)</f>
        <v>0</v>
      </c>
    </row>
    <row r="166" spans="2:65" s="1" customFormat="1" ht="22.5" customHeight="1">
      <c r="B166" s="40"/>
      <c r="C166" s="192" t="s">
        <v>260</v>
      </c>
      <c r="D166" s="192" t="s">
        <v>142</v>
      </c>
      <c r="E166" s="193" t="s">
        <v>630</v>
      </c>
      <c r="F166" s="194" t="s">
        <v>631</v>
      </c>
      <c r="G166" s="195" t="s">
        <v>441</v>
      </c>
      <c r="H166" s="196">
        <v>0.14099999999999999</v>
      </c>
      <c r="I166" s="197"/>
      <c r="J166" s="198">
        <f>ROUND(I166*H166,2)</f>
        <v>0</v>
      </c>
      <c r="K166" s="194" t="s">
        <v>146</v>
      </c>
      <c r="L166" s="60"/>
      <c r="M166" s="199" t="s">
        <v>21</v>
      </c>
      <c r="N166" s="200" t="s">
        <v>42</v>
      </c>
      <c r="O166" s="41"/>
      <c r="P166" s="201">
        <f>O166*H166</f>
        <v>0</v>
      </c>
      <c r="Q166" s="201">
        <v>2.4533999999999998</v>
      </c>
      <c r="R166" s="201">
        <f>Q166*H166</f>
        <v>0.34592939999999994</v>
      </c>
      <c r="S166" s="201">
        <v>0</v>
      </c>
      <c r="T166" s="202">
        <f>S166*H166</f>
        <v>0</v>
      </c>
      <c r="AR166" s="23" t="s">
        <v>147</v>
      </c>
      <c r="AT166" s="23" t="s">
        <v>142</v>
      </c>
      <c r="AU166" s="23" t="s">
        <v>81</v>
      </c>
      <c r="AY166" s="23" t="s">
        <v>139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79</v>
      </c>
      <c r="BK166" s="203">
        <f>ROUND(I166*H166,2)</f>
        <v>0</v>
      </c>
      <c r="BL166" s="23" t="s">
        <v>147</v>
      </c>
      <c r="BM166" s="23" t="s">
        <v>632</v>
      </c>
    </row>
    <row r="167" spans="2:65" s="11" customFormat="1">
      <c r="B167" s="204"/>
      <c r="C167" s="205"/>
      <c r="D167" s="206" t="s">
        <v>149</v>
      </c>
      <c r="E167" s="207" t="s">
        <v>21</v>
      </c>
      <c r="F167" s="208" t="s">
        <v>633</v>
      </c>
      <c r="G167" s="205"/>
      <c r="H167" s="209" t="s">
        <v>21</v>
      </c>
      <c r="I167" s="210"/>
      <c r="J167" s="205"/>
      <c r="K167" s="205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149</v>
      </c>
      <c r="AU167" s="215" t="s">
        <v>81</v>
      </c>
      <c r="AV167" s="11" t="s">
        <v>79</v>
      </c>
      <c r="AW167" s="11" t="s">
        <v>34</v>
      </c>
      <c r="AX167" s="11" t="s">
        <v>71</v>
      </c>
      <c r="AY167" s="215" t="s">
        <v>139</v>
      </c>
    </row>
    <row r="168" spans="2:65" s="11" customFormat="1">
      <c r="B168" s="204"/>
      <c r="C168" s="205"/>
      <c r="D168" s="206" t="s">
        <v>149</v>
      </c>
      <c r="E168" s="207" t="s">
        <v>21</v>
      </c>
      <c r="F168" s="208" t="s">
        <v>634</v>
      </c>
      <c r="G168" s="205"/>
      <c r="H168" s="209" t="s">
        <v>21</v>
      </c>
      <c r="I168" s="210"/>
      <c r="J168" s="205"/>
      <c r="K168" s="205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149</v>
      </c>
      <c r="AU168" s="215" t="s">
        <v>81</v>
      </c>
      <c r="AV168" s="11" t="s">
        <v>79</v>
      </c>
      <c r="AW168" s="11" t="s">
        <v>34</v>
      </c>
      <c r="AX168" s="11" t="s">
        <v>71</v>
      </c>
      <c r="AY168" s="215" t="s">
        <v>139</v>
      </c>
    </row>
    <row r="169" spans="2:65" s="12" customFormat="1">
      <c r="B169" s="216"/>
      <c r="C169" s="217"/>
      <c r="D169" s="206" t="s">
        <v>149</v>
      </c>
      <c r="E169" s="218" t="s">
        <v>21</v>
      </c>
      <c r="F169" s="219" t="s">
        <v>635</v>
      </c>
      <c r="G169" s="217"/>
      <c r="H169" s="220">
        <v>6.2E-2</v>
      </c>
      <c r="I169" s="221"/>
      <c r="J169" s="217"/>
      <c r="K169" s="217"/>
      <c r="L169" s="222"/>
      <c r="M169" s="223"/>
      <c r="N169" s="224"/>
      <c r="O169" s="224"/>
      <c r="P169" s="224"/>
      <c r="Q169" s="224"/>
      <c r="R169" s="224"/>
      <c r="S169" s="224"/>
      <c r="T169" s="225"/>
      <c r="AT169" s="226" t="s">
        <v>149</v>
      </c>
      <c r="AU169" s="226" t="s">
        <v>81</v>
      </c>
      <c r="AV169" s="12" t="s">
        <v>81</v>
      </c>
      <c r="AW169" s="12" t="s">
        <v>34</v>
      </c>
      <c r="AX169" s="12" t="s">
        <v>71</v>
      </c>
      <c r="AY169" s="226" t="s">
        <v>139</v>
      </c>
    </row>
    <row r="170" spans="2:65" s="12" customFormat="1">
      <c r="B170" s="216"/>
      <c r="C170" s="217"/>
      <c r="D170" s="206" t="s">
        <v>149</v>
      </c>
      <c r="E170" s="218" t="s">
        <v>21</v>
      </c>
      <c r="F170" s="219" t="s">
        <v>636</v>
      </c>
      <c r="G170" s="217"/>
      <c r="H170" s="220">
        <v>7.9000000000000001E-2</v>
      </c>
      <c r="I170" s="221"/>
      <c r="J170" s="217"/>
      <c r="K170" s="217"/>
      <c r="L170" s="222"/>
      <c r="M170" s="223"/>
      <c r="N170" s="224"/>
      <c r="O170" s="224"/>
      <c r="P170" s="224"/>
      <c r="Q170" s="224"/>
      <c r="R170" s="224"/>
      <c r="S170" s="224"/>
      <c r="T170" s="225"/>
      <c r="AT170" s="226" t="s">
        <v>149</v>
      </c>
      <c r="AU170" s="226" t="s">
        <v>81</v>
      </c>
      <c r="AV170" s="12" t="s">
        <v>81</v>
      </c>
      <c r="AW170" s="12" t="s">
        <v>34</v>
      </c>
      <c r="AX170" s="12" t="s">
        <v>71</v>
      </c>
      <c r="AY170" s="226" t="s">
        <v>139</v>
      </c>
    </row>
    <row r="171" spans="2:65" s="13" customFormat="1">
      <c r="B171" s="227"/>
      <c r="C171" s="228"/>
      <c r="D171" s="229" t="s">
        <v>149</v>
      </c>
      <c r="E171" s="230" t="s">
        <v>21</v>
      </c>
      <c r="F171" s="231" t="s">
        <v>160</v>
      </c>
      <c r="G171" s="228"/>
      <c r="H171" s="232">
        <v>0.14099999999999999</v>
      </c>
      <c r="I171" s="233"/>
      <c r="J171" s="228"/>
      <c r="K171" s="228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149</v>
      </c>
      <c r="AU171" s="238" t="s">
        <v>81</v>
      </c>
      <c r="AV171" s="13" t="s">
        <v>147</v>
      </c>
      <c r="AW171" s="13" t="s">
        <v>34</v>
      </c>
      <c r="AX171" s="13" t="s">
        <v>79</v>
      </c>
      <c r="AY171" s="238" t="s">
        <v>139</v>
      </c>
    </row>
    <row r="172" spans="2:65" s="1" customFormat="1" ht="22.5" customHeight="1">
      <c r="B172" s="40"/>
      <c r="C172" s="192" t="s">
        <v>9</v>
      </c>
      <c r="D172" s="192" t="s">
        <v>142</v>
      </c>
      <c r="E172" s="193" t="s">
        <v>637</v>
      </c>
      <c r="F172" s="194" t="s">
        <v>638</v>
      </c>
      <c r="G172" s="195" t="s">
        <v>145</v>
      </c>
      <c r="H172" s="196">
        <v>3.0209999999999999</v>
      </c>
      <c r="I172" s="197"/>
      <c r="J172" s="198">
        <f>ROUND(I172*H172,2)</f>
        <v>0</v>
      </c>
      <c r="K172" s="194" t="s">
        <v>146</v>
      </c>
      <c r="L172" s="60"/>
      <c r="M172" s="199" t="s">
        <v>21</v>
      </c>
      <c r="N172" s="200" t="s">
        <v>42</v>
      </c>
      <c r="O172" s="41"/>
      <c r="P172" s="201">
        <f>O172*H172</f>
        <v>0</v>
      </c>
      <c r="Q172" s="201">
        <v>5.1900000000000002E-3</v>
      </c>
      <c r="R172" s="201">
        <f>Q172*H172</f>
        <v>1.567899E-2</v>
      </c>
      <c r="S172" s="201">
        <v>0</v>
      </c>
      <c r="T172" s="202">
        <f>S172*H172</f>
        <v>0</v>
      </c>
      <c r="AR172" s="23" t="s">
        <v>147</v>
      </c>
      <c r="AT172" s="23" t="s">
        <v>142</v>
      </c>
      <c r="AU172" s="23" t="s">
        <v>81</v>
      </c>
      <c r="AY172" s="23" t="s">
        <v>139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79</v>
      </c>
      <c r="BK172" s="203">
        <f>ROUND(I172*H172,2)</f>
        <v>0</v>
      </c>
      <c r="BL172" s="23" t="s">
        <v>147</v>
      </c>
      <c r="BM172" s="23" t="s">
        <v>639</v>
      </c>
    </row>
    <row r="173" spans="2:65" s="11" customFormat="1">
      <c r="B173" s="204"/>
      <c r="C173" s="205"/>
      <c r="D173" s="206" t="s">
        <v>149</v>
      </c>
      <c r="E173" s="207" t="s">
        <v>21</v>
      </c>
      <c r="F173" s="208" t="s">
        <v>633</v>
      </c>
      <c r="G173" s="205"/>
      <c r="H173" s="209" t="s">
        <v>21</v>
      </c>
      <c r="I173" s="210"/>
      <c r="J173" s="205"/>
      <c r="K173" s="205"/>
      <c r="L173" s="211"/>
      <c r="M173" s="212"/>
      <c r="N173" s="213"/>
      <c r="O173" s="213"/>
      <c r="P173" s="213"/>
      <c r="Q173" s="213"/>
      <c r="R173" s="213"/>
      <c r="S173" s="213"/>
      <c r="T173" s="214"/>
      <c r="AT173" s="215" t="s">
        <v>149</v>
      </c>
      <c r="AU173" s="215" t="s">
        <v>81</v>
      </c>
      <c r="AV173" s="11" t="s">
        <v>79</v>
      </c>
      <c r="AW173" s="11" t="s">
        <v>34</v>
      </c>
      <c r="AX173" s="11" t="s">
        <v>71</v>
      </c>
      <c r="AY173" s="215" t="s">
        <v>139</v>
      </c>
    </row>
    <row r="174" spans="2:65" s="11" customFormat="1">
      <c r="B174" s="204"/>
      <c r="C174" s="205"/>
      <c r="D174" s="206" t="s">
        <v>149</v>
      </c>
      <c r="E174" s="207" t="s">
        <v>21</v>
      </c>
      <c r="F174" s="208" t="s">
        <v>634</v>
      </c>
      <c r="G174" s="205"/>
      <c r="H174" s="209" t="s">
        <v>21</v>
      </c>
      <c r="I174" s="210"/>
      <c r="J174" s="205"/>
      <c r="K174" s="205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149</v>
      </c>
      <c r="AU174" s="215" t="s">
        <v>81</v>
      </c>
      <c r="AV174" s="11" t="s">
        <v>79</v>
      </c>
      <c r="AW174" s="11" t="s">
        <v>34</v>
      </c>
      <c r="AX174" s="11" t="s">
        <v>71</v>
      </c>
      <c r="AY174" s="215" t="s">
        <v>139</v>
      </c>
    </row>
    <row r="175" spans="2:65" s="12" customFormat="1">
      <c r="B175" s="216"/>
      <c r="C175" s="217"/>
      <c r="D175" s="206" t="s">
        <v>149</v>
      </c>
      <c r="E175" s="218" t="s">
        <v>21</v>
      </c>
      <c r="F175" s="219" t="s">
        <v>640</v>
      </c>
      <c r="G175" s="217"/>
      <c r="H175" s="220">
        <v>0.94399999999999995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149</v>
      </c>
      <c r="AU175" s="226" t="s">
        <v>81</v>
      </c>
      <c r="AV175" s="12" t="s">
        <v>81</v>
      </c>
      <c r="AW175" s="12" t="s">
        <v>34</v>
      </c>
      <c r="AX175" s="12" t="s">
        <v>71</v>
      </c>
      <c r="AY175" s="226" t="s">
        <v>139</v>
      </c>
    </row>
    <row r="176" spans="2:65" s="12" customFormat="1">
      <c r="B176" s="216"/>
      <c r="C176" s="217"/>
      <c r="D176" s="206" t="s">
        <v>149</v>
      </c>
      <c r="E176" s="218" t="s">
        <v>21</v>
      </c>
      <c r="F176" s="219" t="s">
        <v>641</v>
      </c>
      <c r="G176" s="217"/>
      <c r="H176" s="220">
        <v>2.077</v>
      </c>
      <c r="I176" s="221"/>
      <c r="J176" s="217"/>
      <c r="K176" s="217"/>
      <c r="L176" s="222"/>
      <c r="M176" s="223"/>
      <c r="N176" s="224"/>
      <c r="O176" s="224"/>
      <c r="P176" s="224"/>
      <c r="Q176" s="224"/>
      <c r="R176" s="224"/>
      <c r="S176" s="224"/>
      <c r="T176" s="225"/>
      <c r="AT176" s="226" t="s">
        <v>149</v>
      </c>
      <c r="AU176" s="226" t="s">
        <v>81</v>
      </c>
      <c r="AV176" s="12" t="s">
        <v>81</v>
      </c>
      <c r="AW176" s="12" t="s">
        <v>34</v>
      </c>
      <c r="AX176" s="12" t="s">
        <v>71</v>
      </c>
      <c r="AY176" s="226" t="s">
        <v>139</v>
      </c>
    </row>
    <row r="177" spans="2:65" s="13" customFormat="1">
      <c r="B177" s="227"/>
      <c r="C177" s="228"/>
      <c r="D177" s="229" t="s">
        <v>149</v>
      </c>
      <c r="E177" s="230" t="s">
        <v>21</v>
      </c>
      <c r="F177" s="231" t="s">
        <v>160</v>
      </c>
      <c r="G177" s="228"/>
      <c r="H177" s="232">
        <v>3.0209999999999999</v>
      </c>
      <c r="I177" s="233"/>
      <c r="J177" s="228"/>
      <c r="K177" s="228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149</v>
      </c>
      <c r="AU177" s="238" t="s">
        <v>81</v>
      </c>
      <c r="AV177" s="13" t="s">
        <v>147</v>
      </c>
      <c r="AW177" s="13" t="s">
        <v>34</v>
      </c>
      <c r="AX177" s="13" t="s">
        <v>79</v>
      </c>
      <c r="AY177" s="238" t="s">
        <v>139</v>
      </c>
    </row>
    <row r="178" spans="2:65" s="1" customFormat="1" ht="22.5" customHeight="1">
      <c r="B178" s="40"/>
      <c r="C178" s="192" t="s">
        <v>271</v>
      </c>
      <c r="D178" s="192" t="s">
        <v>142</v>
      </c>
      <c r="E178" s="193" t="s">
        <v>642</v>
      </c>
      <c r="F178" s="194" t="s">
        <v>643</v>
      </c>
      <c r="G178" s="195" t="s">
        <v>145</v>
      </c>
      <c r="H178" s="196">
        <v>3.0209999999999999</v>
      </c>
      <c r="I178" s="197"/>
      <c r="J178" s="198">
        <f>ROUND(I178*H178,2)</f>
        <v>0</v>
      </c>
      <c r="K178" s="194" t="s">
        <v>146</v>
      </c>
      <c r="L178" s="60"/>
      <c r="M178" s="199" t="s">
        <v>21</v>
      </c>
      <c r="N178" s="200" t="s">
        <v>42</v>
      </c>
      <c r="O178" s="41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23" t="s">
        <v>147</v>
      </c>
      <c r="AT178" s="23" t="s">
        <v>142</v>
      </c>
      <c r="AU178" s="23" t="s">
        <v>81</v>
      </c>
      <c r="AY178" s="23" t="s">
        <v>139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3" t="s">
        <v>79</v>
      </c>
      <c r="BK178" s="203">
        <f>ROUND(I178*H178,2)</f>
        <v>0</v>
      </c>
      <c r="BL178" s="23" t="s">
        <v>147</v>
      </c>
      <c r="BM178" s="23" t="s">
        <v>644</v>
      </c>
    </row>
    <row r="179" spans="2:65" s="1" customFormat="1" ht="22.5" customHeight="1">
      <c r="B179" s="40"/>
      <c r="C179" s="192" t="s">
        <v>278</v>
      </c>
      <c r="D179" s="192" t="s">
        <v>142</v>
      </c>
      <c r="E179" s="193" t="s">
        <v>645</v>
      </c>
      <c r="F179" s="194" t="s">
        <v>646</v>
      </c>
      <c r="G179" s="195" t="s">
        <v>221</v>
      </c>
      <c r="H179" s="196">
        <v>2.1999999999999999E-2</v>
      </c>
      <c r="I179" s="197"/>
      <c r="J179" s="198">
        <f>ROUND(I179*H179,2)</f>
        <v>0</v>
      </c>
      <c r="K179" s="194" t="s">
        <v>146</v>
      </c>
      <c r="L179" s="60"/>
      <c r="M179" s="199" t="s">
        <v>21</v>
      </c>
      <c r="N179" s="200" t="s">
        <v>42</v>
      </c>
      <c r="O179" s="41"/>
      <c r="P179" s="201">
        <f>O179*H179</f>
        <v>0</v>
      </c>
      <c r="Q179" s="201">
        <v>1.0525599999999999</v>
      </c>
      <c r="R179" s="201">
        <f>Q179*H179</f>
        <v>2.3156319999999998E-2</v>
      </c>
      <c r="S179" s="201">
        <v>0</v>
      </c>
      <c r="T179" s="202">
        <f>S179*H179</f>
        <v>0</v>
      </c>
      <c r="AR179" s="23" t="s">
        <v>147</v>
      </c>
      <c r="AT179" s="23" t="s">
        <v>142</v>
      </c>
      <c r="AU179" s="23" t="s">
        <v>81</v>
      </c>
      <c r="AY179" s="23" t="s">
        <v>139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79</v>
      </c>
      <c r="BK179" s="203">
        <f>ROUND(I179*H179,2)</f>
        <v>0</v>
      </c>
      <c r="BL179" s="23" t="s">
        <v>147</v>
      </c>
      <c r="BM179" s="23" t="s">
        <v>647</v>
      </c>
    </row>
    <row r="180" spans="2:65" s="11" customFormat="1">
      <c r="B180" s="204"/>
      <c r="C180" s="205"/>
      <c r="D180" s="206" t="s">
        <v>149</v>
      </c>
      <c r="E180" s="207" t="s">
        <v>21</v>
      </c>
      <c r="F180" s="208" t="s">
        <v>633</v>
      </c>
      <c r="G180" s="205"/>
      <c r="H180" s="209" t="s">
        <v>21</v>
      </c>
      <c r="I180" s="210"/>
      <c r="J180" s="205"/>
      <c r="K180" s="205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149</v>
      </c>
      <c r="AU180" s="215" t="s">
        <v>81</v>
      </c>
      <c r="AV180" s="11" t="s">
        <v>79</v>
      </c>
      <c r="AW180" s="11" t="s">
        <v>34</v>
      </c>
      <c r="AX180" s="11" t="s">
        <v>71</v>
      </c>
      <c r="AY180" s="215" t="s">
        <v>139</v>
      </c>
    </row>
    <row r="181" spans="2:65" s="11" customFormat="1">
      <c r="B181" s="204"/>
      <c r="C181" s="205"/>
      <c r="D181" s="206" t="s">
        <v>149</v>
      </c>
      <c r="E181" s="207" t="s">
        <v>21</v>
      </c>
      <c r="F181" s="208" t="s">
        <v>634</v>
      </c>
      <c r="G181" s="205"/>
      <c r="H181" s="209" t="s">
        <v>21</v>
      </c>
      <c r="I181" s="210"/>
      <c r="J181" s="205"/>
      <c r="K181" s="205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149</v>
      </c>
      <c r="AU181" s="215" t="s">
        <v>81</v>
      </c>
      <c r="AV181" s="11" t="s">
        <v>79</v>
      </c>
      <c r="AW181" s="11" t="s">
        <v>34</v>
      </c>
      <c r="AX181" s="11" t="s">
        <v>71</v>
      </c>
      <c r="AY181" s="215" t="s">
        <v>139</v>
      </c>
    </row>
    <row r="182" spans="2:65" s="12" customFormat="1">
      <c r="B182" s="216"/>
      <c r="C182" s="217"/>
      <c r="D182" s="206" t="s">
        <v>149</v>
      </c>
      <c r="E182" s="218" t="s">
        <v>21</v>
      </c>
      <c r="F182" s="219" t="s">
        <v>648</v>
      </c>
      <c r="G182" s="217"/>
      <c r="H182" s="220">
        <v>2.1999999999999999E-2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149</v>
      </c>
      <c r="AU182" s="226" t="s">
        <v>81</v>
      </c>
      <c r="AV182" s="12" t="s">
        <v>81</v>
      </c>
      <c r="AW182" s="12" t="s">
        <v>34</v>
      </c>
      <c r="AX182" s="12" t="s">
        <v>79</v>
      </c>
      <c r="AY182" s="226" t="s">
        <v>139</v>
      </c>
    </row>
    <row r="183" spans="2:65" s="10" customFormat="1" ht="29.85" customHeight="1">
      <c r="B183" s="175"/>
      <c r="C183" s="176"/>
      <c r="D183" s="189" t="s">
        <v>70</v>
      </c>
      <c r="E183" s="190" t="s">
        <v>152</v>
      </c>
      <c r="F183" s="190" t="s">
        <v>153</v>
      </c>
      <c r="G183" s="176"/>
      <c r="H183" s="176"/>
      <c r="I183" s="179"/>
      <c r="J183" s="191">
        <f>BK183</f>
        <v>0</v>
      </c>
      <c r="K183" s="176"/>
      <c r="L183" s="181"/>
      <c r="M183" s="182"/>
      <c r="N183" s="183"/>
      <c r="O183" s="183"/>
      <c r="P183" s="184">
        <f>SUM(P184:P230)</f>
        <v>0</v>
      </c>
      <c r="Q183" s="183"/>
      <c r="R183" s="184">
        <f>SUM(R184:R230)</f>
        <v>2.9127035899999996</v>
      </c>
      <c r="S183" s="183"/>
      <c r="T183" s="185">
        <f>SUM(T184:T230)</f>
        <v>0</v>
      </c>
      <c r="AR183" s="186" t="s">
        <v>79</v>
      </c>
      <c r="AT183" s="187" t="s">
        <v>70</v>
      </c>
      <c r="AU183" s="187" t="s">
        <v>79</v>
      </c>
      <c r="AY183" s="186" t="s">
        <v>139</v>
      </c>
      <c r="BK183" s="188">
        <f>SUM(BK184:BK230)</f>
        <v>0</v>
      </c>
    </row>
    <row r="184" spans="2:65" s="1" customFormat="1" ht="31.5" customHeight="1">
      <c r="B184" s="40"/>
      <c r="C184" s="192" t="s">
        <v>282</v>
      </c>
      <c r="D184" s="192" t="s">
        <v>142</v>
      </c>
      <c r="E184" s="193" t="s">
        <v>649</v>
      </c>
      <c r="F184" s="194" t="s">
        <v>650</v>
      </c>
      <c r="G184" s="195" t="s">
        <v>156</v>
      </c>
      <c r="H184" s="196">
        <v>1</v>
      </c>
      <c r="I184" s="197"/>
      <c r="J184" s="198">
        <f>ROUND(I184*H184,2)</f>
        <v>0</v>
      </c>
      <c r="K184" s="194" t="s">
        <v>146</v>
      </c>
      <c r="L184" s="60"/>
      <c r="M184" s="199" t="s">
        <v>21</v>
      </c>
      <c r="N184" s="200" t="s">
        <v>42</v>
      </c>
      <c r="O184" s="41"/>
      <c r="P184" s="201">
        <f>O184*H184</f>
        <v>0</v>
      </c>
      <c r="Q184" s="201">
        <v>0.1575</v>
      </c>
      <c r="R184" s="201">
        <f>Q184*H184</f>
        <v>0.1575</v>
      </c>
      <c r="S184" s="201">
        <v>0</v>
      </c>
      <c r="T184" s="202">
        <f>S184*H184</f>
        <v>0</v>
      </c>
      <c r="AR184" s="23" t="s">
        <v>147</v>
      </c>
      <c r="AT184" s="23" t="s">
        <v>142</v>
      </c>
      <c r="AU184" s="23" t="s">
        <v>81</v>
      </c>
      <c r="AY184" s="23" t="s">
        <v>139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3" t="s">
        <v>79</v>
      </c>
      <c r="BK184" s="203">
        <f>ROUND(I184*H184,2)</f>
        <v>0</v>
      </c>
      <c r="BL184" s="23" t="s">
        <v>147</v>
      </c>
      <c r="BM184" s="23" t="s">
        <v>651</v>
      </c>
    </row>
    <row r="185" spans="2:65" s="11" customFormat="1">
      <c r="B185" s="204"/>
      <c r="C185" s="205"/>
      <c r="D185" s="206" t="s">
        <v>149</v>
      </c>
      <c r="E185" s="207" t="s">
        <v>21</v>
      </c>
      <c r="F185" s="208" t="s">
        <v>205</v>
      </c>
      <c r="G185" s="205"/>
      <c r="H185" s="209" t="s">
        <v>21</v>
      </c>
      <c r="I185" s="210"/>
      <c r="J185" s="205"/>
      <c r="K185" s="205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149</v>
      </c>
      <c r="AU185" s="215" t="s">
        <v>81</v>
      </c>
      <c r="AV185" s="11" t="s">
        <v>79</v>
      </c>
      <c r="AW185" s="11" t="s">
        <v>34</v>
      </c>
      <c r="AX185" s="11" t="s">
        <v>71</v>
      </c>
      <c r="AY185" s="215" t="s">
        <v>139</v>
      </c>
    </row>
    <row r="186" spans="2:65" s="12" customFormat="1">
      <c r="B186" s="216"/>
      <c r="C186" s="217"/>
      <c r="D186" s="229" t="s">
        <v>149</v>
      </c>
      <c r="E186" s="239" t="s">
        <v>21</v>
      </c>
      <c r="F186" s="240" t="s">
        <v>652</v>
      </c>
      <c r="G186" s="217"/>
      <c r="H186" s="241">
        <v>1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149</v>
      </c>
      <c r="AU186" s="226" t="s">
        <v>81</v>
      </c>
      <c r="AV186" s="12" t="s">
        <v>81</v>
      </c>
      <c r="AW186" s="12" t="s">
        <v>34</v>
      </c>
      <c r="AX186" s="12" t="s">
        <v>79</v>
      </c>
      <c r="AY186" s="226" t="s">
        <v>139</v>
      </c>
    </row>
    <row r="187" spans="2:65" s="1" customFormat="1" ht="22.5" customHeight="1">
      <c r="B187" s="40"/>
      <c r="C187" s="192" t="s">
        <v>288</v>
      </c>
      <c r="D187" s="192" t="s">
        <v>142</v>
      </c>
      <c r="E187" s="193" t="s">
        <v>653</v>
      </c>
      <c r="F187" s="194" t="s">
        <v>654</v>
      </c>
      <c r="G187" s="195" t="s">
        <v>285</v>
      </c>
      <c r="H187" s="196">
        <v>10</v>
      </c>
      <c r="I187" s="197"/>
      <c r="J187" s="198">
        <f>ROUND(I187*H187,2)</f>
        <v>0</v>
      </c>
      <c r="K187" s="194" t="s">
        <v>146</v>
      </c>
      <c r="L187" s="60"/>
      <c r="M187" s="199" t="s">
        <v>21</v>
      </c>
      <c r="N187" s="200" t="s">
        <v>42</v>
      </c>
      <c r="O187" s="41"/>
      <c r="P187" s="201">
        <f>O187*H187</f>
        <v>0</v>
      </c>
      <c r="Q187" s="201">
        <v>1.5E-3</v>
      </c>
      <c r="R187" s="201">
        <f>Q187*H187</f>
        <v>1.4999999999999999E-2</v>
      </c>
      <c r="S187" s="201">
        <v>0</v>
      </c>
      <c r="T187" s="202">
        <f>S187*H187</f>
        <v>0</v>
      </c>
      <c r="AR187" s="23" t="s">
        <v>147</v>
      </c>
      <c r="AT187" s="23" t="s">
        <v>142</v>
      </c>
      <c r="AU187" s="23" t="s">
        <v>81</v>
      </c>
      <c r="AY187" s="23" t="s">
        <v>139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3" t="s">
        <v>79</v>
      </c>
      <c r="BK187" s="203">
        <f>ROUND(I187*H187,2)</f>
        <v>0</v>
      </c>
      <c r="BL187" s="23" t="s">
        <v>147</v>
      </c>
      <c r="BM187" s="23" t="s">
        <v>655</v>
      </c>
    </row>
    <row r="188" spans="2:65" s="11" customFormat="1">
      <c r="B188" s="204"/>
      <c r="C188" s="205"/>
      <c r="D188" s="206" t="s">
        <v>149</v>
      </c>
      <c r="E188" s="207" t="s">
        <v>21</v>
      </c>
      <c r="F188" s="208" t="s">
        <v>205</v>
      </c>
      <c r="G188" s="205"/>
      <c r="H188" s="209" t="s">
        <v>21</v>
      </c>
      <c r="I188" s="210"/>
      <c r="J188" s="205"/>
      <c r="K188" s="205"/>
      <c r="L188" s="211"/>
      <c r="M188" s="212"/>
      <c r="N188" s="213"/>
      <c r="O188" s="213"/>
      <c r="P188" s="213"/>
      <c r="Q188" s="213"/>
      <c r="R188" s="213"/>
      <c r="S188" s="213"/>
      <c r="T188" s="214"/>
      <c r="AT188" s="215" t="s">
        <v>149</v>
      </c>
      <c r="AU188" s="215" t="s">
        <v>81</v>
      </c>
      <c r="AV188" s="11" t="s">
        <v>79</v>
      </c>
      <c r="AW188" s="11" t="s">
        <v>34</v>
      </c>
      <c r="AX188" s="11" t="s">
        <v>71</v>
      </c>
      <c r="AY188" s="215" t="s">
        <v>139</v>
      </c>
    </row>
    <row r="189" spans="2:65" s="12" customFormat="1">
      <c r="B189" s="216"/>
      <c r="C189" s="217"/>
      <c r="D189" s="229" t="s">
        <v>149</v>
      </c>
      <c r="E189" s="239" t="s">
        <v>21</v>
      </c>
      <c r="F189" s="240" t="s">
        <v>656</v>
      </c>
      <c r="G189" s="217"/>
      <c r="H189" s="241">
        <v>10</v>
      </c>
      <c r="I189" s="221"/>
      <c r="J189" s="217"/>
      <c r="K189" s="217"/>
      <c r="L189" s="222"/>
      <c r="M189" s="223"/>
      <c r="N189" s="224"/>
      <c r="O189" s="224"/>
      <c r="P189" s="224"/>
      <c r="Q189" s="224"/>
      <c r="R189" s="224"/>
      <c r="S189" s="224"/>
      <c r="T189" s="225"/>
      <c r="AT189" s="226" t="s">
        <v>149</v>
      </c>
      <c r="AU189" s="226" t="s">
        <v>81</v>
      </c>
      <c r="AV189" s="12" t="s">
        <v>81</v>
      </c>
      <c r="AW189" s="12" t="s">
        <v>34</v>
      </c>
      <c r="AX189" s="12" t="s">
        <v>79</v>
      </c>
      <c r="AY189" s="226" t="s">
        <v>139</v>
      </c>
    </row>
    <row r="190" spans="2:65" s="1" customFormat="1" ht="31.5" customHeight="1">
      <c r="B190" s="40"/>
      <c r="C190" s="192" t="s">
        <v>292</v>
      </c>
      <c r="D190" s="192" t="s">
        <v>142</v>
      </c>
      <c r="E190" s="193" t="s">
        <v>657</v>
      </c>
      <c r="F190" s="194" t="s">
        <v>658</v>
      </c>
      <c r="G190" s="195" t="s">
        <v>145</v>
      </c>
      <c r="H190" s="196">
        <v>38.999000000000002</v>
      </c>
      <c r="I190" s="197"/>
      <c r="J190" s="198">
        <f>ROUND(I190*H190,2)</f>
        <v>0</v>
      </c>
      <c r="K190" s="194" t="s">
        <v>146</v>
      </c>
      <c r="L190" s="60"/>
      <c r="M190" s="199" t="s">
        <v>21</v>
      </c>
      <c r="N190" s="200" t="s">
        <v>42</v>
      </c>
      <c r="O190" s="41"/>
      <c r="P190" s="201">
        <f>O190*H190</f>
        <v>0</v>
      </c>
      <c r="Q190" s="201">
        <v>7.3499999999999998E-3</v>
      </c>
      <c r="R190" s="201">
        <f>Q190*H190</f>
        <v>0.28664265</v>
      </c>
      <c r="S190" s="201">
        <v>0</v>
      </c>
      <c r="T190" s="202">
        <f>S190*H190</f>
        <v>0</v>
      </c>
      <c r="AR190" s="23" t="s">
        <v>147</v>
      </c>
      <c r="AT190" s="23" t="s">
        <v>142</v>
      </c>
      <c r="AU190" s="23" t="s">
        <v>81</v>
      </c>
      <c r="AY190" s="23" t="s">
        <v>139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3" t="s">
        <v>79</v>
      </c>
      <c r="BK190" s="203">
        <f>ROUND(I190*H190,2)</f>
        <v>0</v>
      </c>
      <c r="BL190" s="23" t="s">
        <v>147</v>
      </c>
      <c r="BM190" s="23" t="s">
        <v>659</v>
      </c>
    </row>
    <row r="191" spans="2:65" s="1" customFormat="1" ht="31.5" customHeight="1">
      <c r="B191" s="40"/>
      <c r="C191" s="192" t="s">
        <v>296</v>
      </c>
      <c r="D191" s="192" t="s">
        <v>142</v>
      </c>
      <c r="E191" s="193" t="s">
        <v>660</v>
      </c>
      <c r="F191" s="194" t="s">
        <v>661</v>
      </c>
      <c r="G191" s="195" t="s">
        <v>145</v>
      </c>
      <c r="H191" s="196">
        <v>38.999000000000002</v>
      </c>
      <c r="I191" s="197"/>
      <c r="J191" s="198">
        <f>ROUND(I191*H191,2)</f>
        <v>0</v>
      </c>
      <c r="K191" s="194" t="s">
        <v>146</v>
      </c>
      <c r="L191" s="60"/>
      <c r="M191" s="199" t="s">
        <v>21</v>
      </c>
      <c r="N191" s="200" t="s">
        <v>42</v>
      </c>
      <c r="O191" s="41"/>
      <c r="P191" s="201">
        <f>O191*H191</f>
        <v>0</v>
      </c>
      <c r="Q191" s="201">
        <v>1.54E-2</v>
      </c>
      <c r="R191" s="201">
        <f>Q191*H191</f>
        <v>0.60058460000000002</v>
      </c>
      <c r="S191" s="201">
        <v>0</v>
      </c>
      <c r="T191" s="202">
        <f>S191*H191</f>
        <v>0</v>
      </c>
      <c r="AR191" s="23" t="s">
        <v>147</v>
      </c>
      <c r="AT191" s="23" t="s">
        <v>142</v>
      </c>
      <c r="AU191" s="23" t="s">
        <v>81</v>
      </c>
      <c r="AY191" s="23" t="s">
        <v>139</v>
      </c>
      <c r="BE191" s="203">
        <f>IF(N191="základní",J191,0)</f>
        <v>0</v>
      </c>
      <c r="BF191" s="203">
        <f>IF(N191="snížená",J191,0)</f>
        <v>0</v>
      </c>
      <c r="BG191" s="203">
        <f>IF(N191="zákl. přenesená",J191,0)</f>
        <v>0</v>
      </c>
      <c r="BH191" s="203">
        <f>IF(N191="sníž. přenesená",J191,0)</f>
        <v>0</v>
      </c>
      <c r="BI191" s="203">
        <f>IF(N191="nulová",J191,0)</f>
        <v>0</v>
      </c>
      <c r="BJ191" s="23" t="s">
        <v>79</v>
      </c>
      <c r="BK191" s="203">
        <f>ROUND(I191*H191,2)</f>
        <v>0</v>
      </c>
      <c r="BL191" s="23" t="s">
        <v>147</v>
      </c>
      <c r="BM191" s="23" t="s">
        <v>662</v>
      </c>
    </row>
    <row r="192" spans="2:65" s="11" customFormat="1">
      <c r="B192" s="204"/>
      <c r="C192" s="205"/>
      <c r="D192" s="206" t="s">
        <v>149</v>
      </c>
      <c r="E192" s="207" t="s">
        <v>21</v>
      </c>
      <c r="F192" s="208" t="s">
        <v>205</v>
      </c>
      <c r="G192" s="205"/>
      <c r="H192" s="209" t="s">
        <v>21</v>
      </c>
      <c r="I192" s="210"/>
      <c r="J192" s="205"/>
      <c r="K192" s="205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149</v>
      </c>
      <c r="AU192" s="215" t="s">
        <v>81</v>
      </c>
      <c r="AV192" s="11" t="s">
        <v>79</v>
      </c>
      <c r="AW192" s="11" t="s">
        <v>34</v>
      </c>
      <c r="AX192" s="11" t="s">
        <v>71</v>
      </c>
      <c r="AY192" s="215" t="s">
        <v>139</v>
      </c>
    </row>
    <row r="193" spans="2:65" s="11" customFormat="1">
      <c r="B193" s="204"/>
      <c r="C193" s="205"/>
      <c r="D193" s="206" t="s">
        <v>149</v>
      </c>
      <c r="E193" s="207" t="s">
        <v>21</v>
      </c>
      <c r="F193" s="208" t="s">
        <v>663</v>
      </c>
      <c r="G193" s="205"/>
      <c r="H193" s="209" t="s">
        <v>21</v>
      </c>
      <c r="I193" s="210"/>
      <c r="J193" s="205"/>
      <c r="K193" s="205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149</v>
      </c>
      <c r="AU193" s="215" t="s">
        <v>81</v>
      </c>
      <c r="AV193" s="11" t="s">
        <v>79</v>
      </c>
      <c r="AW193" s="11" t="s">
        <v>34</v>
      </c>
      <c r="AX193" s="11" t="s">
        <v>71</v>
      </c>
      <c r="AY193" s="215" t="s">
        <v>139</v>
      </c>
    </row>
    <row r="194" spans="2:65" s="12" customFormat="1">
      <c r="B194" s="216"/>
      <c r="C194" s="217"/>
      <c r="D194" s="206" t="s">
        <v>149</v>
      </c>
      <c r="E194" s="218" t="s">
        <v>21</v>
      </c>
      <c r="F194" s="219" t="s">
        <v>664</v>
      </c>
      <c r="G194" s="217"/>
      <c r="H194" s="220">
        <v>8.3629999999999995</v>
      </c>
      <c r="I194" s="221"/>
      <c r="J194" s="217"/>
      <c r="K194" s="217"/>
      <c r="L194" s="222"/>
      <c r="M194" s="223"/>
      <c r="N194" s="224"/>
      <c r="O194" s="224"/>
      <c r="P194" s="224"/>
      <c r="Q194" s="224"/>
      <c r="R194" s="224"/>
      <c r="S194" s="224"/>
      <c r="T194" s="225"/>
      <c r="AT194" s="226" t="s">
        <v>149</v>
      </c>
      <c r="AU194" s="226" t="s">
        <v>81</v>
      </c>
      <c r="AV194" s="12" t="s">
        <v>81</v>
      </c>
      <c r="AW194" s="12" t="s">
        <v>34</v>
      </c>
      <c r="AX194" s="12" t="s">
        <v>71</v>
      </c>
      <c r="AY194" s="226" t="s">
        <v>139</v>
      </c>
    </row>
    <row r="195" spans="2:65" s="12" customFormat="1">
      <c r="B195" s="216"/>
      <c r="C195" s="217"/>
      <c r="D195" s="206" t="s">
        <v>149</v>
      </c>
      <c r="E195" s="218" t="s">
        <v>21</v>
      </c>
      <c r="F195" s="219" t="s">
        <v>665</v>
      </c>
      <c r="G195" s="217"/>
      <c r="H195" s="220">
        <v>10.307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149</v>
      </c>
      <c r="AU195" s="226" t="s">
        <v>81</v>
      </c>
      <c r="AV195" s="12" t="s">
        <v>81</v>
      </c>
      <c r="AW195" s="12" t="s">
        <v>34</v>
      </c>
      <c r="AX195" s="12" t="s">
        <v>71</v>
      </c>
      <c r="AY195" s="226" t="s">
        <v>139</v>
      </c>
    </row>
    <row r="196" spans="2:65" s="12" customFormat="1">
      <c r="B196" s="216"/>
      <c r="C196" s="217"/>
      <c r="D196" s="206" t="s">
        <v>149</v>
      </c>
      <c r="E196" s="218" t="s">
        <v>21</v>
      </c>
      <c r="F196" s="219" t="s">
        <v>666</v>
      </c>
      <c r="G196" s="217"/>
      <c r="H196" s="220">
        <v>9.891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149</v>
      </c>
      <c r="AU196" s="226" t="s">
        <v>81</v>
      </c>
      <c r="AV196" s="12" t="s">
        <v>81</v>
      </c>
      <c r="AW196" s="12" t="s">
        <v>34</v>
      </c>
      <c r="AX196" s="12" t="s">
        <v>71</v>
      </c>
      <c r="AY196" s="226" t="s">
        <v>139</v>
      </c>
    </row>
    <row r="197" spans="2:65" s="12" customFormat="1">
      <c r="B197" s="216"/>
      <c r="C197" s="217"/>
      <c r="D197" s="206" t="s">
        <v>149</v>
      </c>
      <c r="E197" s="218" t="s">
        <v>21</v>
      </c>
      <c r="F197" s="219" t="s">
        <v>667</v>
      </c>
      <c r="G197" s="217"/>
      <c r="H197" s="220">
        <v>6.2949999999999999</v>
      </c>
      <c r="I197" s="221"/>
      <c r="J197" s="217"/>
      <c r="K197" s="217"/>
      <c r="L197" s="222"/>
      <c r="M197" s="223"/>
      <c r="N197" s="224"/>
      <c r="O197" s="224"/>
      <c r="P197" s="224"/>
      <c r="Q197" s="224"/>
      <c r="R197" s="224"/>
      <c r="S197" s="224"/>
      <c r="T197" s="225"/>
      <c r="AT197" s="226" t="s">
        <v>149</v>
      </c>
      <c r="AU197" s="226" t="s">
        <v>81</v>
      </c>
      <c r="AV197" s="12" t="s">
        <v>81</v>
      </c>
      <c r="AW197" s="12" t="s">
        <v>34</v>
      </c>
      <c r="AX197" s="12" t="s">
        <v>71</v>
      </c>
      <c r="AY197" s="226" t="s">
        <v>139</v>
      </c>
    </row>
    <row r="198" spans="2:65" s="12" customFormat="1">
      <c r="B198" s="216"/>
      <c r="C198" s="217"/>
      <c r="D198" s="206" t="s">
        <v>149</v>
      </c>
      <c r="E198" s="218" t="s">
        <v>21</v>
      </c>
      <c r="F198" s="219" t="s">
        <v>668</v>
      </c>
      <c r="G198" s="217"/>
      <c r="H198" s="220">
        <v>1.373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149</v>
      </c>
      <c r="AU198" s="226" t="s">
        <v>81</v>
      </c>
      <c r="AV198" s="12" t="s">
        <v>81</v>
      </c>
      <c r="AW198" s="12" t="s">
        <v>34</v>
      </c>
      <c r="AX198" s="12" t="s">
        <v>71</v>
      </c>
      <c r="AY198" s="226" t="s">
        <v>139</v>
      </c>
    </row>
    <row r="199" spans="2:65" s="12" customFormat="1">
      <c r="B199" s="216"/>
      <c r="C199" s="217"/>
      <c r="D199" s="206" t="s">
        <v>149</v>
      </c>
      <c r="E199" s="218" t="s">
        <v>21</v>
      </c>
      <c r="F199" s="219" t="s">
        <v>669</v>
      </c>
      <c r="G199" s="217"/>
      <c r="H199" s="220">
        <v>2.77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149</v>
      </c>
      <c r="AU199" s="226" t="s">
        <v>81</v>
      </c>
      <c r="AV199" s="12" t="s">
        <v>81</v>
      </c>
      <c r="AW199" s="12" t="s">
        <v>34</v>
      </c>
      <c r="AX199" s="12" t="s">
        <v>71</v>
      </c>
      <c r="AY199" s="226" t="s">
        <v>139</v>
      </c>
    </row>
    <row r="200" spans="2:65" s="13" customFormat="1">
      <c r="B200" s="227"/>
      <c r="C200" s="228"/>
      <c r="D200" s="229" t="s">
        <v>149</v>
      </c>
      <c r="E200" s="230" t="s">
        <v>21</v>
      </c>
      <c r="F200" s="231" t="s">
        <v>160</v>
      </c>
      <c r="G200" s="228"/>
      <c r="H200" s="232">
        <v>38.999000000000002</v>
      </c>
      <c r="I200" s="233"/>
      <c r="J200" s="228"/>
      <c r="K200" s="228"/>
      <c r="L200" s="234"/>
      <c r="M200" s="235"/>
      <c r="N200" s="236"/>
      <c r="O200" s="236"/>
      <c r="P200" s="236"/>
      <c r="Q200" s="236"/>
      <c r="R200" s="236"/>
      <c r="S200" s="236"/>
      <c r="T200" s="237"/>
      <c r="AT200" s="238" t="s">
        <v>149</v>
      </c>
      <c r="AU200" s="238" t="s">
        <v>81</v>
      </c>
      <c r="AV200" s="13" t="s">
        <v>147</v>
      </c>
      <c r="AW200" s="13" t="s">
        <v>34</v>
      </c>
      <c r="AX200" s="13" t="s">
        <v>79</v>
      </c>
      <c r="AY200" s="238" t="s">
        <v>139</v>
      </c>
    </row>
    <row r="201" spans="2:65" s="1" customFormat="1" ht="31.5" customHeight="1">
      <c r="B201" s="40"/>
      <c r="C201" s="192" t="s">
        <v>300</v>
      </c>
      <c r="D201" s="192" t="s">
        <v>142</v>
      </c>
      <c r="E201" s="193" t="s">
        <v>670</v>
      </c>
      <c r="F201" s="194" t="s">
        <v>671</v>
      </c>
      <c r="G201" s="195" t="s">
        <v>145</v>
      </c>
      <c r="H201" s="196">
        <v>126.947</v>
      </c>
      <c r="I201" s="197"/>
      <c r="J201" s="198">
        <f>ROUND(I201*H201,2)</f>
        <v>0</v>
      </c>
      <c r="K201" s="194" t="s">
        <v>146</v>
      </c>
      <c r="L201" s="60"/>
      <c r="M201" s="199" t="s">
        <v>21</v>
      </c>
      <c r="N201" s="200" t="s">
        <v>42</v>
      </c>
      <c r="O201" s="41"/>
      <c r="P201" s="201">
        <f>O201*H201</f>
        <v>0</v>
      </c>
      <c r="Q201" s="201">
        <v>1.21E-2</v>
      </c>
      <c r="R201" s="201">
        <f>Q201*H201</f>
        <v>1.5360586999999999</v>
      </c>
      <c r="S201" s="201">
        <v>0</v>
      </c>
      <c r="T201" s="202">
        <f>S201*H201</f>
        <v>0</v>
      </c>
      <c r="AR201" s="23" t="s">
        <v>147</v>
      </c>
      <c r="AT201" s="23" t="s">
        <v>142</v>
      </c>
      <c r="AU201" s="23" t="s">
        <v>81</v>
      </c>
      <c r="AY201" s="23" t="s">
        <v>139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3" t="s">
        <v>79</v>
      </c>
      <c r="BK201" s="203">
        <f>ROUND(I201*H201,2)</f>
        <v>0</v>
      </c>
      <c r="BL201" s="23" t="s">
        <v>147</v>
      </c>
      <c r="BM201" s="23" t="s">
        <v>672</v>
      </c>
    </row>
    <row r="202" spans="2:65" s="11" customFormat="1">
      <c r="B202" s="204"/>
      <c r="C202" s="205"/>
      <c r="D202" s="206" t="s">
        <v>149</v>
      </c>
      <c r="E202" s="207" t="s">
        <v>21</v>
      </c>
      <c r="F202" s="208" t="s">
        <v>205</v>
      </c>
      <c r="G202" s="205"/>
      <c r="H202" s="209" t="s">
        <v>21</v>
      </c>
      <c r="I202" s="210"/>
      <c r="J202" s="205"/>
      <c r="K202" s="205"/>
      <c r="L202" s="211"/>
      <c r="M202" s="212"/>
      <c r="N202" s="213"/>
      <c r="O202" s="213"/>
      <c r="P202" s="213"/>
      <c r="Q202" s="213"/>
      <c r="R202" s="213"/>
      <c r="S202" s="213"/>
      <c r="T202" s="214"/>
      <c r="AT202" s="215" t="s">
        <v>149</v>
      </c>
      <c r="AU202" s="215" t="s">
        <v>81</v>
      </c>
      <c r="AV202" s="11" t="s">
        <v>79</v>
      </c>
      <c r="AW202" s="11" t="s">
        <v>34</v>
      </c>
      <c r="AX202" s="11" t="s">
        <v>71</v>
      </c>
      <c r="AY202" s="215" t="s">
        <v>139</v>
      </c>
    </row>
    <row r="203" spans="2:65" s="11" customFormat="1">
      <c r="B203" s="204"/>
      <c r="C203" s="205"/>
      <c r="D203" s="206" t="s">
        <v>149</v>
      </c>
      <c r="E203" s="207" t="s">
        <v>21</v>
      </c>
      <c r="F203" s="208" t="s">
        <v>673</v>
      </c>
      <c r="G203" s="205"/>
      <c r="H203" s="209" t="s">
        <v>21</v>
      </c>
      <c r="I203" s="210"/>
      <c r="J203" s="205"/>
      <c r="K203" s="205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149</v>
      </c>
      <c r="AU203" s="215" t="s">
        <v>81</v>
      </c>
      <c r="AV203" s="11" t="s">
        <v>79</v>
      </c>
      <c r="AW203" s="11" t="s">
        <v>34</v>
      </c>
      <c r="AX203" s="11" t="s">
        <v>71</v>
      </c>
      <c r="AY203" s="215" t="s">
        <v>139</v>
      </c>
    </row>
    <row r="204" spans="2:65" s="12" customFormat="1">
      <c r="B204" s="216"/>
      <c r="C204" s="217"/>
      <c r="D204" s="206" t="s">
        <v>149</v>
      </c>
      <c r="E204" s="218" t="s">
        <v>21</v>
      </c>
      <c r="F204" s="219" t="s">
        <v>674</v>
      </c>
      <c r="G204" s="217"/>
      <c r="H204" s="220">
        <v>13.76</v>
      </c>
      <c r="I204" s="221"/>
      <c r="J204" s="217"/>
      <c r="K204" s="217"/>
      <c r="L204" s="222"/>
      <c r="M204" s="223"/>
      <c r="N204" s="224"/>
      <c r="O204" s="224"/>
      <c r="P204" s="224"/>
      <c r="Q204" s="224"/>
      <c r="R204" s="224"/>
      <c r="S204" s="224"/>
      <c r="T204" s="225"/>
      <c r="AT204" s="226" t="s">
        <v>149</v>
      </c>
      <c r="AU204" s="226" t="s">
        <v>81</v>
      </c>
      <c r="AV204" s="12" t="s">
        <v>81</v>
      </c>
      <c r="AW204" s="12" t="s">
        <v>34</v>
      </c>
      <c r="AX204" s="12" t="s">
        <v>71</v>
      </c>
      <c r="AY204" s="226" t="s">
        <v>139</v>
      </c>
    </row>
    <row r="205" spans="2:65" s="12" customFormat="1">
      <c r="B205" s="216"/>
      <c r="C205" s="217"/>
      <c r="D205" s="206" t="s">
        <v>149</v>
      </c>
      <c r="E205" s="218" t="s">
        <v>21</v>
      </c>
      <c r="F205" s="219" t="s">
        <v>675</v>
      </c>
      <c r="G205" s="217"/>
      <c r="H205" s="220">
        <v>5.5309999999999997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149</v>
      </c>
      <c r="AU205" s="226" t="s">
        <v>81</v>
      </c>
      <c r="AV205" s="12" t="s">
        <v>81</v>
      </c>
      <c r="AW205" s="12" t="s">
        <v>34</v>
      </c>
      <c r="AX205" s="12" t="s">
        <v>71</v>
      </c>
      <c r="AY205" s="226" t="s">
        <v>139</v>
      </c>
    </row>
    <row r="206" spans="2:65" s="12" customFormat="1">
      <c r="B206" s="216"/>
      <c r="C206" s="217"/>
      <c r="D206" s="206" t="s">
        <v>149</v>
      </c>
      <c r="E206" s="218" t="s">
        <v>21</v>
      </c>
      <c r="F206" s="219" t="s">
        <v>676</v>
      </c>
      <c r="G206" s="217"/>
      <c r="H206" s="220">
        <v>8.9489999999999998</v>
      </c>
      <c r="I206" s="221"/>
      <c r="J206" s="217"/>
      <c r="K206" s="217"/>
      <c r="L206" s="222"/>
      <c r="M206" s="223"/>
      <c r="N206" s="224"/>
      <c r="O206" s="224"/>
      <c r="P206" s="224"/>
      <c r="Q206" s="224"/>
      <c r="R206" s="224"/>
      <c r="S206" s="224"/>
      <c r="T206" s="225"/>
      <c r="AT206" s="226" t="s">
        <v>149</v>
      </c>
      <c r="AU206" s="226" t="s">
        <v>81</v>
      </c>
      <c r="AV206" s="12" t="s">
        <v>81</v>
      </c>
      <c r="AW206" s="12" t="s">
        <v>34</v>
      </c>
      <c r="AX206" s="12" t="s">
        <v>71</v>
      </c>
      <c r="AY206" s="226" t="s">
        <v>139</v>
      </c>
    </row>
    <row r="207" spans="2:65" s="12" customFormat="1">
      <c r="B207" s="216"/>
      <c r="C207" s="217"/>
      <c r="D207" s="206" t="s">
        <v>149</v>
      </c>
      <c r="E207" s="218" t="s">
        <v>21</v>
      </c>
      <c r="F207" s="219" t="s">
        <v>677</v>
      </c>
      <c r="G207" s="217"/>
      <c r="H207" s="220">
        <v>10.157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149</v>
      </c>
      <c r="AU207" s="226" t="s">
        <v>81</v>
      </c>
      <c r="AV207" s="12" t="s">
        <v>81</v>
      </c>
      <c r="AW207" s="12" t="s">
        <v>34</v>
      </c>
      <c r="AX207" s="12" t="s">
        <v>71</v>
      </c>
      <c r="AY207" s="226" t="s">
        <v>139</v>
      </c>
    </row>
    <row r="208" spans="2:65" s="12" customFormat="1">
      <c r="B208" s="216"/>
      <c r="C208" s="217"/>
      <c r="D208" s="206" t="s">
        <v>149</v>
      </c>
      <c r="E208" s="218" t="s">
        <v>21</v>
      </c>
      <c r="F208" s="219" t="s">
        <v>678</v>
      </c>
      <c r="G208" s="217"/>
      <c r="H208" s="220">
        <v>0.46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149</v>
      </c>
      <c r="AU208" s="226" t="s">
        <v>81</v>
      </c>
      <c r="AV208" s="12" t="s">
        <v>81</v>
      </c>
      <c r="AW208" s="12" t="s">
        <v>34</v>
      </c>
      <c r="AX208" s="12" t="s">
        <v>71</v>
      </c>
      <c r="AY208" s="226" t="s">
        <v>139</v>
      </c>
    </row>
    <row r="209" spans="2:65" s="12" customFormat="1">
      <c r="B209" s="216"/>
      <c r="C209" s="217"/>
      <c r="D209" s="206" t="s">
        <v>149</v>
      </c>
      <c r="E209" s="218" t="s">
        <v>21</v>
      </c>
      <c r="F209" s="219" t="s">
        <v>679</v>
      </c>
      <c r="G209" s="217"/>
      <c r="H209" s="220">
        <v>11.263999999999999</v>
      </c>
      <c r="I209" s="221"/>
      <c r="J209" s="217"/>
      <c r="K209" s="217"/>
      <c r="L209" s="222"/>
      <c r="M209" s="223"/>
      <c r="N209" s="224"/>
      <c r="O209" s="224"/>
      <c r="P209" s="224"/>
      <c r="Q209" s="224"/>
      <c r="R209" s="224"/>
      <c r="S209" s="224"/>
      <c r="T209" s="225"/>
      <c r="AT209" s="226" t="s">
        <v>149</v>
      </c>
      <c r="AU209" s="226" t="s">
        <v>81</v>
      </c>
      <c r="AV209" s="12" t="s">
        <v>81</v>
      </c>
      <c r="AW209" s="12" t="s">
        <v>34</v>
      </c>
      <c r="AX209" s="12" t="s">
        <v>71</v>
      </c>
      <c r="AY209" s="226" t="s">
        <v>139</v>
      </c>
    </row>
    <row r="210" spans="2:65" s="12" customFormat="1">
      <c r="B210" s="216"/>
      <c r="C210" s="217"/>
      <c r="D210" s="206" t="s">
        <v>149</v>
      </c>
      <c r="E210" s="218" t="s">
        <v>21</v>
      </c>
      <c r="F210" s="219" t="s">
        <v>680</v>
      </c>
      <c r="G210" s="217"/>
      <c r="H210" s="220">
        <v>16.628</v>
      </c>
      <c r="I210" s="221"/>
      <c r="J210" s="217"/>
      <c r="K210" s="217"/>
      <c r="L210" s="222"/>
      <c r="M210" s="223"/>
      <c r="N210" s="224"/>
      <c r="O210" s="224"/>
      <c r="P210" s="224"/>
      <c r="Q210" s="224"/>
      <c r="R210" s="224"/>
      <c r="S210" s="224"/>
      <c r="T210" s="225"/>
      <c r="AT210" s="226" t="s">
        <v>149</v>
      </c>
      <c r="AU210" s="226" t="s">
        <v>81</v>
      </c>
      <c r="AV210" s="12" t="s">
        <v>81</v>
      </c>
      <c r="AW210" s="12" t="s">
        <v>34</v>
      </c>
      <c r="AX210" s="12" t="s">
        <v>71</v>
      </c>
      <c r="AY210" s="226" t="s">
        <v>139</v>
      </c>
    </row>
    <row r="211" spans="2:65" s="12" customFormat="1">
      <c r="B211" s="216"/>
      <c r="C211" s="217"/>
      <c r="D211" s="206" t="s">
        <v>149</v>
      </c>
      <c r="E211" s="218" t="s">
        <v>21</v>
      </c>
      <c r="F211" s="219" t="s">
        <v>681</v>
      </c>
      <c r="G211" s="217"/>
      <c r="H211" s="220">
        <v>17.385000000000002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149</v>
      </c>
      <c r="AU211" s="226" t="s">
        <v>81</v>
      </c>
      <c r="AV211" s="12" t="s">
        <v>81</v>
      </c>
      <c r="AW211" s="12" t="s">
        <v>34</v>
      </c>
      <c r="AX211" s="12" t="s">
        <v>71</v>
      </c>
      <c r="AY211" s="226" t="s">
        <v>139</v>
      </c>
    </row>
    <row r="212" spans="2:65" s="12" customFormat="1">
      <c r="B212" s="216"/>
      <c r="C212" s="217"/>
      <c r="D212" s="206" t="s">
        <v>149</v>
      </c>
      <c r="E212" s="218" t="s">
        <v>21</v>
      </c>
      <c r="F212" s="219" t="s">
        <v>682</v>
      </c>
      <c r="G212" s="217"/>
      <c r="H212" s="220">
        <v>12.212999999999999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149</v>
      </c>
      <c r="AU212" s="226" t="s">
        <v>81</v>
      </c>
      <c r="AV212" s="12" t="s">
        <v>81</v>
      </c>
      <c r="AW212" s="12" t="s">
        <v>34</v>
      </c>
      <c r="AX212" s="12" t="s">
        <v>71</v>
      </c>
      <c r="AY212" s="226" t="s">
        <v>139</v>
      </c>
    </row>
    <row r="213" spans="2:65" s="12" customFormat="1">
      <c r="B213" s="216"/>
      <c r="C213" s="217"/>
      <c r="D213" s="206" t="s">
        <v>149</v>
      </c>
      <c r="E213" s="218" t="s">
        <v>21</v>
      </c>
      <c r="F213" s="219" t="s">
        <v>683</v>
      </c>
      <c r="G213" s="217"/>
      <c r="H213" s="220">
        <v>8.7759999999999998</v>
      </c>
      <c r="I213" s="221"/>
      <c r="J213" s="217"/>
      <c r="K213" s="217"/>
      <c r="L213" s="222"/>
      <c r="M213" s="223"/>
      <c r="N213" s="224"/>
      <c r="O213" s="224"/>
      <c r="P213" s="224"/>
      <c r="Q213" s="224"/>
      <c r="R213" s="224"/>
      <c r="S213" s="224"/>
      <c r="T213" s="225"/>
      <c r="AT213" s="226" t="s">
        <v>149</v>
      </c>
      <c r="AU213" s="226" t="s">
        <v>81</v>
      </c>
      <c r="AV213" s="12" t="s">
        <v>81</v>
      </c>
      <c r="AW213" s="12" t="s">
        <v>34</v>
      </c>
      <c r="AX213" s="12" t="s">
        <v>71</v>
      </c>
      <c r="AY213" s="226" t="s">
        <v>139</v>
      </c>
    </row>
    <row r="214" spans="2:65" s="12" customFormat="1">
      <c r="B214" s="216"/>
      <c r="C214" s="217"/>
      <c r="D214" s="206" t="s">
        <v>149</v>
      </c>
      <c r="E214" s="218" t="s">
        <v>21</v>
      </c>
      <c r="F214" s="219" t="s">
        <v>684</v>
      </c>
      <c r="G214" s="217"/>
      <c r="H214" s="220">
        <v>21.824000000000002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149</v>
      </c>
      <c r="AU214" s="226" t="s">
        <v>81</v>
      </c>
      <c r="AV214" s="12" t="s">
        <v>81</v>
      </c>
      <c r="AW214" s="12" t="s">
        <v>34</v>
      </c>
      <c r="AX214" s="12" t="s">
        <v>71</v>
      </c>
      <c r="AY214" s="226" t="s">
        <v>139</v>
      </c>
    </row>
    <row r="215" spans="2:65" s="13" customFormat="1">
      <c r="B215" s="227"/>
      <c r="C215" s="228"/>
      <c r="D215" s="229" t="s">
        <v>149</v>
      </c>
      <c r="E215" s="230" t="s">
        <v>21</v>
      </c>
      <c r="F215" s="231" t="s">
        <v>160</v>
      </c>
      <c r="G215" s="228"/>
      <c r="H215" s="232">
        <v>126.947</v>
      </c>
      <c r="I215" s="233"/>
      <c r="J215" s="228"/>
      <c r="K215" s="228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149</v>
      </c>
      <c r="AU215" s="238" t="s">
        <v>81</v>
      </c>
      <c r="AV215" s="13" t="s">
        <v>147</v>
      </c>
      <c r="AW215" s="13" t="s">
        <v>34</v>
      </c>
      <c r="AX215" s="13" t="s">
        <v>79</v>
      </c>
      <c r="AY215" s="238" t="s">
        <v>139</v>
      </c>
    </row>
    <row r="216" spans="2:65" s="1" customFormat="1" ht="31.5" customHeight="1">
      <c r="B216" s="40"/>
      <c r="C216" s="192" t="s">
        <v>304</v>
      </c>
      <c r="D216" s="192" t="s">
        <v>142</v>
      </c>
      <c r="E216" s="193" t="s">
        <v>165</v>
      </c>
      <c r="F216" s="194" t="s">
        <v>166</v>
      </c>
      <c r="G216" s="195" t="s">
        <v>145</v>
      </c>
      <c r="H216" s="196">
        <v>39.274999999999999</v>
      </c>
      <c r="I216" s="197"/>
      <c r="J216" s="198">
        <f>ROUND(I216*H216,2)</f>
        <v>0</v>
      </c>
      <c r="K216" s="194" t="s">
        <v>146</v>
      </c>
      <c r="L216" s="60"/>
      <c r="M216" s="199" t="s">
        <v>21</v>
      </c>
      <c r="N216" s="200" t="s">
        <v>42</v>
      </c>
      <c r="O216" s="41"/>
      <c r="P216" s="201">
        <f>O216*H216</f>
        <v>0</v>
      </c>
      <c r="Q216" s="201">
        <v>2.5999999999999998E-4</v>
      </c>
      <c r="R216" s="201">
        <f>Q216*H216</f>
        <v>1.0211499999999998E-2</v>
      </c>
      <c r="S216" s="201">
        <v>0</v>
      </c>
      <c r="T216" s="202">
        <f>S216*H216</f>
        <v>0</v>
      </c>
      <c r="AR216" s="23" t="s">
        <v>147</v>
      </c>
      <c r="AT216" s="23" t="s">
        <v>142</v>
      </c>
      <c r="AU216" s="23" t="s">
        <v>81</v>
      </c>
      <c r="AY216" s="23" t="s">
        <v>139</v>
      </c>
      <c r="BE216" s="203">
        <f>IF(N216="základní",J216,0)</f>
        <v>0</v>
      </c>
      <c r="BF216" s="203">
        <f>IF(N216="snížená",J216,0)</f>
        <v>0</v>
      </c>
      <c r="BG216" s="203">
        <f>IF(N216="zákl. přenesená",J216,0)</f>
        <v>0</v>
      </c>
      <c r="BH216" s="203">
        <f>IF(N216="sníž. přenesená",J216,0)</f>
        <v>0</v>
      </c>
      <c r="BI216" s="203">
        <f>IF(N216="nulová",J216,0)</f>
        <v>0</v>
      </c>
      <c r="BJ216" s="23" t="s">
        <v>79</v>
      </c>
      <c r="BK216" s="203">
        <f>ROUND(I216*H216,2)</f>
        <v>0</v>
      </c>
      <c r="BL216" s="23" t="s">
        <v>147</v>
      </c>
      <c r="BM216" s="23" t="s">
        <v>685</v>
      </c>
    </row>
    <row r="217" spans="2:65" s="1" customFormat="1" ht="31.5" customHeight="1">
      <c r="B217" s="40"/>
      <c r="C217" s="192" t="s">
        <v>308</v>
      </c>
      <c r="D217" s="192" t="s">
        <v>142</v>
      </c>
      <c r="E217" s="193" t="s">
        <v>169</v>
      </c>
      <c r="F217" s="194" t="s">
        <v>170</v>
      </c>
      <c r="G217" s="195" t="s">
        <v>145</v>
      </c>
      <c r="H217" s="196">
        <v>39.274999999999999</v>
      </c>
      <c r="I217" s="197"/>
      <c r="J217" s="198">
        <f>ROUND(I217*H217,2)</f>
        <v>0</v>
      </c>
      <c r="K217" s="194" t="s">
        <v>146</v>
      </c>
      <c r="L217" s="60"/>
      <c r="M217" s="199" t="s">
        <v>21</v>
      </c>
      <c r="N217" s="200" t="s">
        <v>42</v>
      </c>
      <c r="O217" s="41"/>
      <c r="P217" s="201">
        <f>O217*H217</f>
        <v>0</v>
      </c>
      <c r="Q217" s="201">
        <v>3.0000000000000001E-3</v>
      </c>
      <c r="R217" s="201">
        <f>Q217*H217</f>
        <v>0.117825</v>
      </c>
      <c r="S217" s="201">
        <v>0</v>
      </c>
      <c r="T217" s="202">
        <f>S217*H217</f>
        <v>0</v>
      </c>
      <c r="AR217" s="23" t="s">
        <v>147</v>
      </c>
      <c r="AT217" s="23" t="s">
        <v>142</v>
      </c>
      <c r="AU217" s="23" t="s">
        <v>81</v>
      </c>
      <c r="AY217" s="23" t="s">
        <v>139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3" t="s">
        <v>79</v>
      </c>
      <c r="BK217" s="203">
        <f>ROUND(I217*H217,2)</f>
        <v>0</v>
      </c>
      <c r="BL217" s="23" t="s">
        <v>147</v>
      </c>
      <c r="BM217" s="23" t="s">
        <v>686</v>
      </c>
    </row>
    <row r="218" spans="2:65" s="11" customFormat="1">
      <c r="B218" s="204"/>
      <c r="C218" s="205"/>
      <c r="D218" s="206" t="s">
        <v>149</v>
      </c>
      <c r="E218" s="207" t="s">
        <v>21</v>
      </c>
      <c r="F218" s="208" t="s">
        <v>205</v>
      </c>
      <c r="G218" s="205"/>
      <c r="H218" s="209" t="s">
        <v>21</v>
      </c>
      <c r="I218" s="210"/>
      <c r="J218" s="205"/>
      <c r="K218" s="205"/>
      <c r="L218" s="211"/>
      <c r="M218" s="212"/>
      <c r="N218" s="213"/>
      <c r="O218" s="213"/>
      <c r="P218" s="213"/>
      <c r="Q218" s="213"/>
      <c r="R218" s="213"/>
      <c r="S218" s="213"/>
      <c r="T218" s="214"/>
      <c r="AT218" s="215" t="s">
        <v>149</v>
      </c>
      <c r="AU218" s="215" t="s">
        <v>81</v>
      </c>
      <c r="AV218" s="11" t="s">
        <v>79</v>
      </c>
      <c r="AW218" s="11" t="s">
        <v>34</v>
      </c>
      <c r="AX218" s="11" t="s">
        <v>71</v>
      </c>
      <c r="AY218" s="215" t="s">
        <v>139</v>
      </c>
    </row>
    <row r="219" spans="2:65" s="12" customFormat="1">
      <c r="B219" s="216"/>
      <c r="C219" s="217"/>
      <c r="D219" s="206" t="s">
        <v>149</v>
      </c>
      <c r="E219" s="218" t="s">
        <v>21</v>
      </c>
      <c r="F219" s="219" t="s">
        <v>687</v>
      </c>
      <c r="G219" s="217"/>
      <c r="H219" s="220">
        <v>16.984000000000002</v>
      </c>
      <c r="I219" s="221"/>
      <c r="J219" s="217"/>
      <c r="K219" s="217"/>
      <c r="L219" s="222"/>
      <c r="M219" s="223"/>
      <c r="N219" s="224"/>
      <c r="O219" s="224"/>
      <c r="P219" s="224"/>
      <c r="Q219" s="224"/>
      <c r="R219" s="224"/>
      <c r="S219" s="224"/>
      <c r="T219" s="225"/>
      <c r="AT219" s="226" t="s">
        <v>149</v>
      </c>
      <c r="AU219" s="226" t="s">
        <v>81</v>
      </c>
      <c r="AV219" s="12" t="s">
        <v>81</v>
      </c>
      <c r="AW219" s="12" t="s">
        <v>34</v>
      </c>
      <c r="AX219" s="12" t="s">
        <v>71</v>
      </c>
      <c r="AY219" s="226" t="s">
        <v>139</v>
      </c>
    </row>
    <row r="220" spans="2:65" s="12" customFormat="1">
      <c r="B220" s="216"/>
      <c r="C220" s="217"/>
      <c r="D220" s="206" t="s">
        <v>149</v>
      </c>
      <c r="E220" s="218" t="s">
        <v>21</v>
      </c>
      <c r="F220" s="219" t="s">
        <v>688</v>
      </c>
      <c r="G220" s="217"/>
      <c r="H220" s="220">
        <v>5.57</v>
      </c>
      <c r="I220" s="221"/>
      <c r="J220" s="217"/>
      <c r="K220" s="217"/>
      <c r="L220" s="222"/>
      <c r="M220" s="223"/>
      <c r="N220" s="224"/>
      <c r="O220" s="224"/>
      <c r="P220" s="224"/>
      <c r="Q220" s="224"/>
      <c r="R220" s="224"/>
      <c r="S220" s="224"/>
      <c r="T220" s="225"/>
      <c r="AT220" s="226" t="s">
        <v>149</v>
      </c>
      <c r="AU220" s="226" t="s">
        <v>81</v>
      </c>
      <c r="AV220" s="12" t="s">
        <v>81</v>
      </c>
      <c r="AW220" s="12" t="s">
        <v>34</v>
      </c>
      <c r="AX220" s="12" t="s">
        <v>71</v>
      </c>
      <c r="AY220" s="226" t="s">
        <v>139</v>
      </c>
    </row>
    <row r="221" spans="2:65" s="12" customFormat="1">
      <c r="B221" s="216"/>
      <c r="C221" s="217"/>
      <c r="D221" s="206" t="s">
        <v>149</v>
      </c>
      <c r="E221" s="218" t="s">
        <v>21</v>
      </c>
      <c r="F221" s="219" t="s">
        <v>689</v>
      </c>
      <c r="G221" s="217"/>
      <c r="H221" s="220">
        <v>16.721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149</v>
      </c>
      <c r="AU221" s="226" t="s">
        <v>81</v>
      </c>
      <c r="AV221" s="12" t="s">
        <v>81</v>
      </c>
      <c r="AW221" s="12" t="s">
        <v>34</v>
      </c>
      <c r="AX221" s="12" t="s">
        <v>71</v>
      </c>
      <c r="AY221" s="226" t="s">
        <v>139</v>
      </c>
    </row>
    <row r="222" spans="2:65" s="13" customFormat="1">
      <c r="B222" s="227"/>
      <c r="C222" s="228"/>
      <c r="D222" s="229" t="s">
        <v>149</v>
      </c>
      <c r="E222" s="230" t="s">
        <v>690</v>
      </c>
      <c r="F222" s="231" t="s">
        <v>160</v>
      </c>
      <c r="G222" s="228"/>
      <c r="H222" s="232">
        <v>39.274999999999999</v>
      </c>
      <c r="I222" s="233"/>
      <c r="J222" s="228"/>
      <c r="K222" s="228"/>
      <c r="L222" s="234"/>
      <c r="M222" s="235"/>
      <c r="N222" s="236"/>
      <c r="O222" s="236"/>
      <c r="P222" s="236"/>
      <c r="Q222" s="236"/>
      <c r="R222" s="236"/>
      <c r="S222" s="236"/>
      <c r="T222" s="237"/>
      <c r="AT222" s="238" t="s">
        <v>149</v>
      </c>
      <c r="AU222" s="238" t="s">
        <v>81</v>
      </c>
      <c r="AV222" s="13" t="s">
        <v>147</v>
      </c>
      <c r="AW222" s="13" t="s">
        <v>34</v>
      </c>
      <c r="AX222" s="13" t="s">
        <v>79</v>
      </c>
      <c r="AY222" s="238" t="s">
        <v>139</v>
      </c>
    </row>
    <row r="223" spans="2:65" s="1" customFormat="1" ht="31.5" customHeight="1">
      <c r="B223" s="40"/>
      <c r="C223" s="192" t="s">
        <v>315</v>
      </c>
      <c r="D223" s="192" t="s">
        <v>142</v>
      </c>
      <c r="E223" s="193" t="s">
        <v>173</v>
      </c>
      <c r="F223" s="194" t="s">
        <v>174</v>
      </c>
      <c r="G223" s="195" t="s">
        <v>145</v>
      </c>
      <c r="H223" s="196">
        <v>57.939</v>
      </c>
      <c r="I223" s="197"/>
      <c r="J223" s="198">
        <f>ROUND(I223*H223,2)</f>
        <v>0</v>
      </c>
      <c r="K223" s="194" t="s">
        <v>146</v>
      </c>
      <c r="L223" s="60"/>
      <c r="M223" s="199" t="s">
        <v>21</v>
      </c>
      <c r="N223" s="200" t="s">
        <v>42</v>
      </c>
      <c r="O223" s="41"/>
      <c r="P223" s="201">
        <f>O223*H223</f>
        <v>0</v>
      </c>
      <c r="Q223" s="201">
        <v>2.5999999999999998E-4</v>
      </c>
      <c r="R223" s="201">
        <f>Q223*H223</f>
        <v>1.5064139999999998E-2</v>
      </c>
      <c r="S223" s="201">
        <v>0</v>
      </c>
      <c r="T223" s="202">
        <f>S223*H223</f>
        <v>0</v>
      </c>
      <c r="AR223" s="23" t="s">
        <v>147</v>
      </c>
      <c r="AT223" s="23" t="s">
        <v>142</v>
      </c>
      <c r="AU223" s="23" t="s">
        <v>81</v>
      </c>
      <c r="AY223" s="23" t="s">
        <v>139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3" t="s">
        <v>79</v>
      </c>
      <c r="BK223" s="203">
        <f>ROUND(I223*H223,2)</f>
        <v>0</v>
      </c>
      <c r="BL223" s="23" t="s">
        <v>147</v>
      </c>
      <c r="BM223" s="23" t="s">
        <v>691</v>
      </c>
    </row>
    <row r="224" spans="2:65" s="1" customFormat="1" ht="22.5" customHeight="1">
      <c r="B224" s="40"/>
      <c r="C224" s="192" t="s">
        <v>312</v>
      </c>
      <c r="D224" s="192" t="s">
        <v>142</v>
      </c>
      <c r="E224" s="193" t="s">
        <v>177</v>
      </c>
      <c r="F224" s="194" t="s">
        <v>178</v>
      </c>
      <c r="G224" s="195" t="s">
        <v>145</v>
      </c>
      <c r="H224" s="196">
        <v>57.939</v>
      </c>
      <c r="I224" s="197"/>
      <c r="J224" s="198">
        <f>ROUND(I224*H224,2)</f>
        <v>0</v>
      </c>
      <c r="K224" s="194" t="s">
        <v>146</v>
      </c>
      <c r="L224" s="60"/>
      <c r="M224" s="199" t="s">
        <v>21</v>
      </c>
      <c r="N224" s="200" t="s">
        <v>42</v>
      </c>
      <c r="O224" s="41"/>
      <c r="P224" s="201">
        <f>O224*H224</f>
        <v>0</v>
      </c>
      <c r="Q224" s="201">
        <v>3.0000000000000001E-3</v>
      </c>
      <c r="R224" s="201">
        <f>Q224*H224</f>
        <v>0.173817</v>
      </c>
      <c r="S224" s="201">
        <v>0</v>
      </c>
      <c r="T224" s="202">
        <f>S224*H224</f>
        <v>0</v>
      </c>
      <c r="AR224" s="23" t="s">
        <v>147</v>
      </c>
      <c r="AT224" s="23" t="s">
        <v>142</v>
      </c>
      <c r="AU224" s="23" t="s">
        <v>81</v>
      </c>
      <c r="AY224" s="23" t="s">
        <v>139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3" t="s">
        <v>79</v>
      </c>
      <c r="BK224" s="203">
        <f>ROUND(I224*H224,2)</f>
        <v>0</v>
      </c>
      <c r="BL224" s="23" t="s">
        <v>147</v>
      </c>
      <c r="BM224" s="23" t="s">
        <v>692</v>
      </c>
    </row>
    <row r="225" spans="2:65" s="11" customFormat="1">
      <c r="B225" s="204"/>
      <c r="C225" s="205"/>
      <c r="D225" s="206" t="s">
        <v>149</v>
      </c>
      <c r="E225" s="207" t="s">
        <v>21</v>
      </c>
      <c r="F225" s="208" t="s">
        <v>205</v>
      </c>
      <c r="G225" s="205"/>
      <c r="H225" s="209" t="s">
        <v>21</v>
      </c>
      <c r="I225" s="210"/>
      <c r="J225" s="205"/>
      <c r="K225" s="205"/>
      <c r="L225" s="211"/>
      <c r="M225" s="212"/>
      <c r="N225" s="213"/>
      <c r="O225" s="213"/>
      <c r="P225" s="213"/>
      <c r="Q225" s="213"/>
      <c r="R225" s="213"/>
      <c r="S225" s="213"/>
      <c r="T225" s="214"/>
      <c r="AT225" s="215" t="s">
        <v>149</v>
      </c>
      <c r="AU225" s="215" t="s">
        <v>81</v>
      </c>
      <c r="AV225" s="11" t="s">
        <v>79</v>
      </c>
      <c r="AW225" s="11" t="s">
        <v>34</v>
      </c>
      <c r="AX225" s="11" t="s">
        <v>71</v>
      </c>
      <c r="AY225" s="215" t="s">
        <v>139</v>
      </c>
    </row>
    <row r="226" spans="2:65" s="12" customFormat="1">
      <c r="B226" s="216"/>
      <c r="C226" s="217"/>
      <c r="D226" s="206" t="s">
        <v>149</v>
      </c>
      <c r="E226" s="218" t="s">
        <v>21</v>
      </c>
      <c r="F226" s="219" t="s">
        <v>693</v>
      </c>
      <c r="G226" s="217"/>
      <c r="H226" s="220">
        <v>21.574999999999999</v>
      </c>
      <c r="I226" s="221"/>
      <c r="J226" s="217"/>
      <c r="K226" s="217"/>
      <c r="L226" s="222"/>
      <c r="M226" s="223"/>
      <c r="N226" s="224"/>
      <c r="O226" s="224"/>
      <c r="P226" s="224"/>
      <c r="Q226" s="224"/>
      <c r="R226" s="224"/>
      <c r="S226" s="224"/>
      <c r="T226" s="225"/>
      <c r="AT226" s="226" t="s">
        <v>149</v>
      </c>
      <c r="AU226" s="226" t="s">
        <v>81</v>
      </c>
      <c r="AV226" s="12" t="s">
        <v>81</v>
      </c>
      <c r="AW226" s="12" t="s">
        <v>34</v>
      </c>
      <c r="AX226" s="12" t="s">
        <v>71</v>
      </c>
      <c r="AY226" s="226" t="s">
        <v>139</v>
      </c>
    </row>
    <row r="227" spans="2:65" s="12" customFormat="1">
      <c r="B227" s="216"/>
      <c r="C227" s="217"/>
      <c r="D227" s="206" t="s">
        <v>149</v>
      </c>
      <c r="E227" s="218" t="s">
        <v>21</v>
      </c>
      <c r="F227" s="219" t="s">
        <v>694</v>
      </c>
      <c r="G227" s="217"/>
      <c r="H227" s="220">
        <v>8.4179999999999993</v>
      </c>
      <c r="I227" s="221"/>
      <c r="J227" s="217"/>
      <c r="K227" s="217"/>
      <c r="L227" s="222"/>
      <c r="M227" s="223"/>
      <c r="N227" s="224"/>
      <c r="O227" s="224"/>
      <c r="P227" s="224"/>
      <c r="Q227" s="224"/>
      <c r="R227" s="224"/>
      <c r="S227" s="224"/>
      <c r="T227" s="225"/>
      <c r="AT227" s="226" t="s">
        <v>149</v>
      </c>
      <c r="AU227" s="226" t="s">
        <v>81</v>
      </c>
      <c r="AV227" s="12" t="s">
        <v>81</v>
      </c>
      <c r="AW227" s="12" t="s">
        <v>34</v>
      </c>
      <c r="AX227" s="12" t="s">
        <v>71</v>
      </c>
      <c r="AY227" s="226" t="s">
        <v>139</v>
      </c>
    </row>
    <row r="228" spans="2:65" s="12" customFormat="1">
      <c r="B228" s="216"/>
      <c r="C228" s="217"/>
      <c r="D228" s="206" t="s">
        <v>149</v>
      </c>
      <c r="E228" s="218" t="s">
        <v>21</v>
      </c>
      <c r="F228" s="219" t="s">
        <v>695</v>
      </c>
      <c r="G228" s="217"/>
      <c r="H228" s="220">
        <v>6.6470000000000002</v>
      </c>
      <c r="I228" s="221"/>
      <c r="J228" s="217"/>
      <c r="K228" s="217"/>
      <c r="L228" s="222"/>
      <c r="M228" s="223"/>
      <c r="N228" s="224"/>
      <c r="O228" s="224"/>
      <c r="P228" s="224"/>
      <c r="Q228" s="224"/>
      <c r="R228" s="224"/>
      <c r="S228" s="224"/>
      <c r="T228" s="225"/>
      <c r="AT228" s="226" t="s">
        <v>149</v>
      </c>
      <c r="AU228" s="226" t="s">
        <v>81</v>
      </c>
      <c r="AV228" s="12" t="s">
        <v>81</v>
      </c>
      <c r="AW228" s="12" t="s">
        <v>34</v>
      </c>
      <c r="AX228" s="12" t="s">
        <v>71</v>
      </c>
      <c r="AY228" s="226" t="s">
        <v>139</v>
      </c>
    </row>
    <row r="229" spans="2:65" s="12" customFormat="1">
      <c r="B229" s="216"/>
      <c r="C229" s="217"/>
      <c r="D229" s="206" t="s">
        <v>149</v>
      </c>
      <c r="E229" s="218" t="s">
        <v>21</v>
      </c>
      <c r="F229" s="219" t="s">
        <v>696</v>
      </c>
      <c r="G229" s="217"/>
      <c r="H229" s="220">
        <v>21.298999999999999</v>
      </c>
      <c r="I229" s="221"/>
      <c r="J229" s="217"/>
      <c r="K229" s="217"/>
      <c r="L229" s="222"/>
      <c r="M229" s="223"/>
      <c r="N229" s="224"/>
      <c r="O229" s="224"/>
      <c r="P229" s="224"/>
      <c r="Q229" s="224"/>
      <c r="R229" s="224"/>
      <c r="S229" s="224"/>
      <c r="T229" s="225"/>
      <c r="AT229" s="226" t="s">
        <v>149</v>
      </c>
      <c r="AU229" s="226" t="s">
        <v>81</v>
      </c>
      <c r="AV229" s="12" t="s">
        <v>81</v>
      </c>
      <c r="AW229" s="12" t="s">
        <v>34</v>
      </c>
      <c r="AX229" s="12" t="s">
        <v>71</v>
      </c>
      <c r="AY229" s="226" t="s">
        <v>139</v>
      </c>
    </row>
    <row r="230" spans="2:65" s="13" customFormat="1">
      <c r="B230" s="227"/>
      <c r="C230" s="228"/>
      <c r="D230" s="206" t="s">
        <v>149</v>
      </c>
      <c r="E230" s="242" t="s">
        <v>183</v>
      </c>
      <c r="F230" s="243" t="s">
        <v>160</v>
      </c>
      <c r="G230" s="228"/>
      <c r="H230" s="244">
        <v>57.939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AT230" s="238" t="s">
        <v>149</v>
      </c>
      <c r="AU230" s="238" t="s">
        <v>81</v>
      </c>
      <c r="AV230" s="13" t="s">
        <v>147</v>
      </c>
      <c r="AW230" s="13" t="s">
        <v>34</v>
      </c>
      <c r="AX230" s="13" t="s">
        <v>79</v>
      </c>
      <c r="AY230" s="238" t="s">
        <v>139</v>
      </c>
    </row>
    <row r="231" spans="2:65" s="10" customFormat="1" ht="29.85" customHeight="1">
      <c r="B231" s="175"/>
      <c r="C231" s="176"/>
      <c r="D231" s="189" t="s">
        <v>70</v>
      </c>
      <c r="E231" s="190" t="s">
        <v>437</v>
      </c>
      <c r="F231" s="190" t="s">
        <v>438</v>
      </c>
      <c r="G231" s="176"/>
      <c r="H231" s="176"/>
      <c r="I231" s="179"/>
      <c r="J231" s="191">
        <f>BK231</f>
        <v>0</v>
      </c>
      <c r="K231" s="176"/>
      <c r="L231" s="181"/>
      <c r="M231" s="182"/>
      <c r="N231" s="183"/>
      <c r="O231" s="183"/>
      <c r="P231" s="184">
        <f>SUM(P232:P237)</f>
        <v>0</v>
      </c>
      <c r="Q231" s="183"/>
      <c r="R231" s="184">
        <f>SUM(R232:R237)</f>
        <v>10.604797999999999</v>
      </c>
      <c r="S231" s="183"/>
      <c r="T231" s="185">
        <f>SUM(T232:T237)</f>
        <v>0</v>
      </c>
      <c r="AR231" s="186" t="s">
        <v>79</v>
      </c>
      <c r="AT231" s="187" t="s">
        <v>70</v>
      </c>
      <c r="AU231" s="187" t="s">
        <v>79</v>
      </c>
      <c r="AY231" s="186" t="s">
        <v>139</v>
      </c>
      <c r="BK231" s="188">
        <f>SUM(BK232:BK237)</f>
        <v>0</v>
      </c>
    </row>
    <row r="232" spans="2:65" s="1" customFormat="1" ht="31.5" customHeight="1">
      <c r="B232" s="40"/>
      <c r="C232" s="192" t="s">
        <v>324</v>
      </c>
      <c r="D232" s="192" t="s">
        <v>142</v>
      </c>
      <c r="E232" s="193" t="s">
        <v>439</v>
      </c>
      <c r="F232" s="194" t="s">
        <v>440</v>
      </c>
      <c r="G232" s="195" t="s">
        <v>441</v>
      </c>
      <c r="H232" s="196">
        <v>4.7</v>
      </c>
      <c r="I232" s="197"/>
      <c r="J232" s="198">
        <f>ROUND(I232*H232,2)</f>
        <v>0</v>
      </c>
      <c r="K232" s="194" t="s">
        <v>146</v>
      </c>
      <c r="L232" s="60"/>
      <c r="M232" s="199" t="s">
        <v>21</v>
      </c>
      <c r="N232" s="200" t="s">
        <v>42</v>
      </c>
      <c r="O232" s="41"/>
      <c r="P232" s="201">
        <f>O232*H232</f>
        <v>0</v>
      </c>
      <c r="Q232" s="201">
        <v>2.2563399999999998</v>
      </c>
      <c r="R232" s="201">
        <f>Q232*H232</f>
        <v>10.604797999999999</v>
      </c>
      <c r="S232" s="201">
        <v>0</v>
      </c>
      <c r="T232" s="202">
        <f>S232*H232</f>
        <v>0</v>
      </c>
      <c r="AR232" s="23" t="s">
        <v>147</v>
      </c>
      <c r="AT232" s="23" t="s">
        <v>142</v>
      </c>
      <c r="AU232" s="23" t="s">
        <v>81</v>
      </c>
      <c r="AY232" s="23" t="s">
        <v>139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3" t="s">
        <v>79</v>
      </c>
      <c r="BK232" s="203">
        <f>ROUND(I232*H232,2)</f>
        <v>0</v>
      </c>
      <c r="BL232" s="23" t="s">
        <v>147</v>
      </c>
      <c r="BM232" s="23" t="s">
        <v>697</v>
      </c>
    </row>
    <row r="233" spans="2:65" s="11" customFormat="1">
      <c r="B233" s="204"/>
      <c r="C233" s="205"/>
      <c r="D233" s="206" t="s">
        <v>149</v>
      </c>
      <c r="E233" s="207" t="s">
        <v>21</v>
      </c>
      <c r="F233" s="208" t="s">
        <v>553</v>
      </c>
      <c r="G233" s="205"/>
      <c r="H233" s="209" t="s">
        <v>21</v>
      </c>
      <c r="I233" s="210"/>
      <c r="J233" s="205"/>
      <c r="K233" s="205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149</v>
      </c>
      <c r="AU233" s="215" t="s">
        <v>81</v>
      </c>
      <c r="AV233" s="11" t="s">
        <v>79</v>
      </c>
      <c r="AW233" s="11" t="s">
        <v>34</v>
      </c>
      <c r="AX233" s="11" t="s">
        <v>71</v>
      </c>
      <c r="AY233" s="215" t="s">
        <v>139</v>
      </c>
    </row>
    <row r="234" spans="2:65" s="12" customFormat="1">
      <c r="B234" s="216"/>
      <c r="C234" s="217"/>
      <c r="D234" s="206" t="s">
        <v>149</v>
      </c>
      <c r="E234" s="218" t="s">
        <v>21</v>
      </c>
      <c r="F234" s="219" t="s">
        <v>698</v>
      </c>
      <c r="G234" s="217"/>
      <c r="H234" s="220">
        <v>3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149</v>
      </c>
      <c r="AU234" s="226" t="s">
        <v>81</v>
      </c>
      <c r="AV234" s="12" t="s">
        <v>81</v>
      </c>
      <c r="AW234" s="12" t="s">
        <v>34</v>
      </c>
      <c r="AX234" s="12" t="s">
        <v>71</v>
      </c>
      <c r="AY234" s="226" t="s">
        <v>139</v>
      </c>
    </row>
    <row r="235" spans="2:65" s="12" customFormat="1">
      <c r="B235" s="216"/>
      <c r="C235" s="217"/>
      <c r="D235" s="206" t="s">
        <v>149</v>
      </c>
      <c r="E235" s="218" t="s">
        <v>21</v>
      </c>
      <c r="F235" s="219" t="s">
        <v>699</v>
      </c>
      <c r="G235" s="217"/>
      <c r="H235" s="220">
        <v>1.2</v>
      </c>
      <c r="I235" s="221"/>
      <c r="J235" s="217"/>
      <c r="K235" s="217"/>
      <c r="L235" s="222"/>
      <c r="M235" s="223"/>
      <c r="N235" s="224"/>
      <c r="O235" s="224"/>
      <c r="P235" s="224"/>
      <c r="Q235" s="224"/>
      <c r="R235" s="224"/>
      <c r="S235" s="224"/>
      <c r="T235" s="225"/>
      <c r="AT235" s="226" t="s">
        <v>149</v>
      </c>
      <c r="AU235" s="226" t="s">
        <v>81</v>
      </c>
      <c r="AV235" s="12" t="s">
        <v>81</v>
      </c>
      <c r="AW235" s="12" t="s">
        <v>34</v>
      </c>
      <c r="AX235" s="12" t="s">
        <v>71</v>
      </c>
      <c r="AY235" s="226" t="s">
        <v>139</v>
      </c>
    </row>
    <row r="236" spans="2:65" s="12" customFormat="1">
      <c r="B236" s="216"/>
      <c r="C236" s="217"/>
      <c r="D236" s="206" t="s">
        <v>149</v>
      </c>
      <c r="E236" s="218" t="s">
        <v>21</v>
      </c>
      <c r="F236" s="219" t="s">
        <v>700</v>
      </c>
      <c r="G236" s="217"/>
      <c r="H236" s="220">
        <v>0.5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149</v>
      </c>
      <c r="AU236" s="226" t="s">
        <v>81</v>
      </c>
      <c r="AV236" s="12" t="s">
        <v>81</v>
      </c>
      <c r="AW236" s="12" t="s">
        <v>34</v>
      </c>
      <c r="AX236" s="12" t="s">
        <v>71</v>
      </c>
      <c r="AY236" s="226" t="s">
        <v>139</v>
      </c>
    </row>
    <row r="237" spans="2:65" s="13" customFormat="1">
      <c r="B237" s="227"/>
      <c r="C237" s="228"/>
      <c r="D237" s="206" t="s">
        <v>149</v>
      </c>
      <c r="E237" s="242" t="s">
        <v>21</v>
      </c>
      <c r="F237" s="243" t="s">
        <v>160</v>
      </c>
      <c r="G237" s="228"/>
      <c r="H237" s="244">
        <v>4.7</v>
      </c>
      <c r="I237" s="233"/>
      <c r="J237" s="228"/>
      <c r="K237" s="228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149</v>
      </c>
      <c r="AU237" s="238" t="s">
        <v>81</v>
      </c>
      <c r="AV237" s="13" t="s">
        <v>147</v>
      </c>
      <c r="AW237" s="13" t="s">
        <v>34</v>
      </c>
      <c r="AX237" s="13" t="s">
        <v>79</v>
      </c>
      <c r="AY237" s="238" t="s">
        <v>139</v>
      </c>
    </row>
    <row r="238" spans="2:65" s="10" customFormat="1" ht="29.85" customHeight="1">
      <c r="B238" s="175"/>
      <c r="C238" s="176"/>
      <c r="D238" s="189" t="s">
        <v>70</v>
      </c>
      <c r="E238" s="190" t="s">
        <v>444</v>
      </c>
      <c r="F238" s="190" t="s">
        <v>445</v>
      </c>
      <c r="G238" s="176"/>
      <c r="H238" s="176"/>
      <c r="I238" s="179"/>
      <c r="J238" s="191">
        <f>BK238</f>
        <v>0</v>
      </c>
      <c r="K238" s="176"/>
      <c r="L238" s="181"/>
      <c r="M238" s="182"/>
      <c r="N238" s="183"/>
      <c r="O238" s="183"/>
      <c r="P238" s="184">
        <f>SUM(P239:P250)</f>
        <v>0</v>
      </c>
      <c r="Q238" s="183"/>
      <c r="R238" s="184">
        <f>SUM(R239:R250)</f>
        <v>0.38066999999999995</v>
      </c>
      <c r="S238" s="183"/>
      <c r="T238" s="185">
        <f>SUM(T239:T250)</f>
        <v>0</v>
      </c>
      <c r="AR238" s="186" t="s">
        <v>79</v>
      </c>
      <c r="AT238" s="187" t="s">
        <v>70</v>
      </c>
      <c r="AU238" s="187" t="s">
        <v>79</v>
      </c>
      <c r="AY238" s="186" t="s">
        <v>139</v>
      </c>
      <c r="BK238" s="188">
        <f>SUM(BK239:BK250)</f>
        <v>0</v>
      </c>
    </row>
    <row r="239" spans="2:65" s="1" customFormat="1" ht="31.5" customHeight="1">
      <c r="B239" s="40"/>
      <c r="C239" s="192" t="s">
        <v>328</v>
      </c>
      <c r="D239" s="192" t="s">
        <v>142</v>
      </c>
      <c r="E239" s="193" t="s">
        <v>446</v>
      </c>
      <c r="F239" s="194" t="s">
        <v>447</v>
      </c>
      <c r="G239" s="195" t="s">
        <v>156</v>
      </c>
      <c r="H239" s="196">
        <v>3</v>
      </c>
      <c r="I239" s="197"/>
      <c r="J239" s="198">
        <f>ROUND(I239*H239,2)</f>
        <v>0</v>
      </c>
      <c r="K239" s="194" t="s">
        <v>146</v>
      </c>
      <c r="L239" s="60"/>
      <c r="M239" s="199" t="s">
        <v>21</v>
      </c>
      <c r="N239" s="200" t="s">
        <v>42</v>
      </c>
      <c r="O239" s="41"/>
      <c r="P239" s="201">
        <f>O239*H239</f>
        <v>0</v>
      </c>
      <c r="Q239" s="201">
        <v>4.684E-2</v>
      </c>
      <c r="R239" s="201">
        <f>Q239*H239</f>
        <v>0.14052000000000001</v>
      </c>
      <c r="S239" s="201">
        <v>0</v>
      </c>
      <c r="T239" s="202">
        <f>S239*H239</f>
        <v>0</v>
      </c>
      <c r="AR239" s="23" t="s">
        <v>147</v>
      </c>
      <c r="AT239" s="23" t="s">
        <v>142</v>
      </c>
      <c r="AU239" s="23" t="s">
        <v>81</v>
      </c>
      <c r="AY239" s="23" t="s">
        <v>139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3" t="s">
        <v>79</v>
      </c>
      <c r="BK239" s="203">
        <f>ROUND(I239*H239,2)</f>
        <v>0</v>
      </c>
      <c r="BL239" s="23" t="s">
        <v>147</v>
      </c>
      <c r="BM239" s="23" t="s">
        <v>701</v>
      </c>
    </row>
    <row r="240" spans="2:65" s="11" customFormat="1">
      <c r="B240" s="204"/>
      <c r="C240" s="205"/>
      <c r="D240" s="206" t="s">
        <v>149</v>
      </c>
      <c r="E240" s="207" t="s">
        <v>21</v>
      </c>
      <c r="F240" s="208" t="s">
        <v>205</v>
      </c>
      <c r="G240" s="205"/>
      <c r="H240" s="209" t="s">
        <v>21</v>
      </c>
      <c r="I240" s="210"/>
      <c r="J240" s="205"/>
      <c r="K240" s="205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149</v>
      </c>
      <c r="AU240" s="215" t="s">
        <v>81</v>
      </c>
      <c r="AV240" s="11" t="s">
        <v>79</v>
      </c>
      <c r="AW240" s="11" t="s">
        <v>34</v>
      </c>
      <c r="AX240" s="11" t="s">
        <v>71</v>
      </c>
      <c r="AY240" s="215" t="s">
        <v>139</v>
      </c>
    </row>
    <row r="241" spans="2:65" s="12" customFormat="1">
      <c r="B241" s="216"/>
      <c r="C241" s="217"/>
      <c r="D241" s="229" t="s">
        <v>149</v>
      </c>
      <c r="E241" s="239" t="s">
        <v>21</v>
      </c>
      <c r="F241" s="240" t="s">
        <v>702</v>
      </c>
      <c r="G241" s="217"/>
      <c r="H241" s="241">
        <v>3</v>
      </c>
      <c r="I241" s="221"/>
      <c r="J241" s="217"/>
      <c r="K241" s="217"/>
      <c r="L241" s="222"/>
      <c r="M241" s="223"/>
      <c r="N241" s="224"/>
      <c r="O241" s="224"/>
      <c r="P241" s="224"/>
      <c r="Q241" s="224"/>
      <c r="R241" s="224"/>
      <c r="S241" s="224"/>
      <c r="T241" s="225"/>
      <c r="AT241" s="226" t="s">
        <v>149</v>
      </c>
      <c r="AU241" s="226" t="s">
        <v>81</v>
      </c>
      <c r="AV241" s="12" t="s">
        <v>81</v>
      </c>
      <c r="AW241" s="12" t="s">
        <v>34</v>
      </c>
      <c r="AX241" s="12" t="s">
        <v>79</v>
      </c>
      <c r="AY241" s="226" t="s">
        <v>139</v>
      </c>
    </row>
    <row r="242" spans="2:65" s="1" customFormat="1" ht="31.5" customHeight="1">
      <c r="B242" s="40"/>
      <c r="C242" s="192" t="s">
        <v>332</v>
      </c>
      <c r="D242" s="192" t="s">
        <v>142</v>
      </c>
      <c r="E242" s="193" t="s">
        <v>703</v>
      </c>
      <c r="F242" s="194" t="s">
        <v>704</v>
      </c>
      <c r="G242" s="195" t="s">
        <v>156</v>
      </c>
      <c r="H242" s="196">
        <v>8</v>
      </c>
      <c r="I242" s="197"/>
      <c r="J242" s="198">
        <f>ROUND(I242*H242,2)</f>
        <v>0</v>
      </c>
      <c r="K242" s="194" t="s">
        <v>146</v>
      </c>
      <c r="L242" s="60"/>
      <c r="M242" s="199" t="s">
        <v>21</v>
      </c>
      <c r="N242" s="200" t="s">
        <v>42</v>
      </c>
      <c r="O242" s="41"/>
      <c r="P242" s="201">
        <f>O242*H242</f>
        <v>0</v>
      </c>
      <c r="Q242" s="201">
        <v>4.8000000000000001E-4</v>
      </c>
      <c r="R242" s="201">
        <f>Q242*H242</f>
        <v>3.8400000000000001E-3</v>
      </c>
      <c r="S242" s="201">
        <v>0</v>
      </c>
      <c r="T242" s="202">
        <f>S242*H242</f>
        <v>0</v>
      </c>
      <c r="AR242" s="23" t="s">
        <v>147</v>
      </c>
      <c r="AT242" s="23" t="s">
        <v>142</v>
      </c>
      <c r="AU242" s="23" t="s">
        <v>81</v>
      </c>
      <c r="AY242" s="23" t="s">
        <v>139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23" t="s">
        <v>79</v>
      </c>
      <c r="BK242" s="203">
        <f>ROUND(I242*H242,2)</f>
        <v>0</v>
      </c>
      <c r="BL242" s="23" t="s">
        <v>147</v>
      </c>
      <c r="BM242" s="23" t="s">
        <v>705</v>
      </c>
    </row>
    <row r="243" spans="2:65" s="11" customFormat="1">
      <c r="B243" s="204"/>
      <c r="C243" s="205"/>
      <c r="D243" s="206" t="s">
        <v>149</v>
      </c>
      <c r="E243" s="207" t="s">
        <v>21</v>
      </c>
      <c r="F243" s="208" t="s">
        <v>205</v>
      </c>
      <c r="G243" s="205"/>
      <c r="H243" s="209" t="s">
        <v>21</v>
      </c>
      <c r="I243" s="210"/>
      <c r="J243" s="205"/>
      <c r="K243" s="205"/>
      <c r="L243" s="211"/>
      <c r="M243" s="212"/>
      <c r="N243" s="213"/>
      <c r="O243" s="213"/>
      <c r="P243" s="213"/>
      <c r="Q243" s="213"/>
      <c r="R243" s="213"/>
      <c r="S243" s="213"/>
      <c r="T243" s="214"/>
      <c r="AT243" s="215" t="s">
        <v>149</v>
      </c>
      <c r="AU243" s="215" t="s">
        <v>81</v>
      </c>
      <c r="AV243" s="11" t="s">
        <v>79</v>
      </c>
      <c r="AW243" s="11" t="s">
        <v>34</v>
      </c>
      <c r="AX243" s="11" t="s">
        <v>71</v>
      </c>
      <c r="AY243" s="215" t="s">
        <v>139</v>
      </c>
    </row>
    <row r="244" spans="2:65" s="12" customFormat="1">
      <c r="B244" s="216"/>
      <c r="C244" s="217"/>
      <c r="D244" s="229" t="s">
        <v>149</v>
      </c>
      <c r="E244" s="239" t="s">
        <v>21</v>
      </c>
      <c r="F244" s="240" t="s">
        <v>706</v>
      </c>
      <c r="G244" s="217"/>
      <c r="H244" s="241">
        <v>8</v>
      </c>
      <c r="I244" s="221"/>
      <c r="J244" s="217"/>
      <c r="K244" s="217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149</v>
      </c>
      <c r="AU244" s="226" t="s">
        <v>81</v>
      </c>
      <c r="AV244" s="12" t="s">
        <v>81</v>
      </c>
      <c r="AW244" s="12" t="s">
        <v>34</v>
      </c>
      <c r="AX244" s="12" t="s">
        <v>79</v>
      </c>
      <c r="AY244" s="226" t="s">
        <v>139</v>
      </c>
    </row>
    <row r="245" spans="2:65" s="1" customFormat="1" ht="22.5" customHeight="1">
      <c r="B245" s="40"/>
      <c r="C245" s="247" t="s">
        <v>337</v>
      </c>
      <c r="D245" s="247" t="s">
        <v>309</v>
      </c>
      <c r="E245" s="248" t="s">
        <v>449</v>
      </c>
      <c r="F245" s="249" t="s">
        <v>450</v>
      </c>
      <c r="G245" s="250" t="s">
        <v>156</v>
      </c>
      <c r="H245" s="251">
        <v>1</v>
      </c>
      <c r="I245" s="252"/>
      <c r="J245" s="253">
        <f>ROUND(I245*H245,2)</f>
        <v>0</v>
      </c>
      <c r="K245" s="249" t="s">
        <v>21</v>
      </c>
      <c r="L245" s="254"/>
      <c r="M245" s="255" t="s">
        <v>21</v>
      </c>
      <c r="N245" s="256" t="s">
        <v>42</v>
      </c>
      <c r="O245" s="41"/>
      <c r="P245" s="201">
        <f>O245*H245</f>
        <v>0</v>
      </c>
      <c r="Q245" s="201">
        <v>2.2329999999999999E-2</v>
      </c>
      <c r="R245" s="201">
        <f>Q245*H245</f>
        <v>2.2329999999999999E-2</v>
      </c>
      <c r="S245" s="201">
        <v>0</v>
      </c>
      <c r="T245" s="202">
        <f>S245*H245</f>
        <v>0</v>
      </c>
      <c r="AR245" s="23" t="s">
        <v>186</v>
      </c>
      <c r="AT245" s="23" t="s">
        <v>309</v>
      </c>
      <c r="AU245" s="23" t="s">
        <v>81</v>
      </c>
      <c r="AY245" s="23" t="s">
        <v>139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79</v>
      </c>
      <c r="BK245" s="203">
        <f>ROUND(I245*H245,2)</f>
        <v>0</v>
      </c>
      <c r="BL245" s="23" t="s">
        <v>147</v>
      </c>
      <c r="BM245" s="23" t="s">
        <v>707</v>
      </c>
    </row>
    <row r="246" spans="2:65" s="1" customFormat="1" ht="22.5" customHeight="1">
      <c r="B246" s="40"/>
      <c r="C246" s="247" t="s">
        <v>342</v>
      </c>
      <c r="D246" s="247" t="s">
        <v>309</v>
      </c>
      <c r="E246" s="248" t="s">
        <v>708</v>
      </c>
      <c r="F246" s="249" t="s">
        <v>709</v>
      </c>
      <c r="G246" s="250" t="s">
        <v>156</v>
      </c>
      <c r="H246" s="251">
        <v>4</v>
      </c>
      <c r="I246" s="252"/>
      <c r="J246" s="253">
        <f>ROUND(I246*H246,2)</f>
        <v>0</v>
      </c>
      <c r="K246" s="249" t="s">
        <v>21</v>
      </c>
      <c r="L246" s="254"/>
      <c r="M246" s="255" t="s">
        <v>21</v>
      </c>
      <c r="N246" s="256" t="s">
        <v>42</v>
      </c>
      <c r="O246" s="41"/>
      <c r="P246" s="201">
        <f>O246*H246</f>
        <v>0</v>
      </c>
      <c r="Q246" s="201">
        <v>2.188E-2</v>
      </c>
      <c r="R246" s="201">
        <f>Q246*H246</f>
        <v>8.7520000000000001E-2</v>
      </c>
      <c r="S246" s="201">
        <v>0</v>
      </c>
      <c r="T246" s="202">
        <f>S246*H246</f>
        <v>0</v>
      </c>
      <c r="AR246" s="23" t="s">
        <v>186</v>
      </c>
      <c r="AT246" s="23" t="s">
        <v>309</v>
      </c>
      <c r="AU246" s="23" t="s">
        <v>81</v>
      </c>
      <c r="AY246" s="23" t="s">
        <v>139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23" t="s">
        <v>79</v>
      </c>
      <c r="BK246" s="203">
        <f>ROUND(I246*H246,2)</f>
        <v>0</v>
      </c>
      <c r="BL246" s="23" t="s">
        <v>147</v>
      </c>
      <c r="BM246" s="23" t="s">
        <v>710</v>
      </c>
    </row>
    <row r="247" spans="2:65" s="12" customFormat="1">
      <c r="B247" s="216"/>
      <c r="C247" s="217"/>
      <c r="D247" s="229" t="s">
        <v>149</v>
      </c>
      <c r="E247" s="239" t="s">
        <v>21</v>
      </c>
      <c r="F247" s="240" t="s">
        <v>711</v>
      </c>
      <c r="G247" s="217"/>
      <c r="H247" s="241">
        <v>4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149</v>
      </c>
      <c r="AU247" s="226" t="s">
        <v>81</v>
      </c>
      <c r="AV247" s="12" t="s">
        <v>81</v>
      </c>
      <c r="AW247" s="12" t="s">
        <v>34</v>
      </c>
      <c r="AX247" s="12" t="s">
        <v>79</v>
      </c>
      <c r="AY247" s="226" t="s">
        <v>139</v>
      </c>
    </row>
    <row r="248" spans="2:65" s="1" customFormat="1" ht="22.5" customHeight="1">
      <c r="B248" s="40"/>
      <c r="C248" s="247" t="s">
        <v>349</v>
      </c>
      <c r="D248" s="247" t="s">
        <v>309</v>
      </c>
      <c r="E248" s="248" t="s">
        <v>712</v>
      </c>
      <c r="F248" s="249" t="s">
        <v>713</v>
      </c>
      <c r="G248" s="250" t="s">
        <v>156</v>
      </c>
      <c r="H248" s="251">
        <v>1</v>
      </c>
      <c r="I248" s="252"/>
      <c r="J248" s="253">
        <f>ROUND(I248*H248,2)</f>
        <v>0</v>
      </c>
      <c r="K248" s="249" t="s">
        <v>21</v>
      </c>
      <c r="L248" s="254"/>
      <c r="M248" s="255" t="s">
        <v>21</v>
      </c>
      <c r="N248" s="256" t="s">
        <v>42</v>
      </c>
      <c r="O248" s="41"/>
      <c r="P248" s="201">
        <f>O248*H248</f>
        <v>0</v>
      </c>
      <c r="Q248" s="201">
        <v>2.146E-2</v>
      </c>
      <c r="R248" s="201">
        <f>Q248*H248</f>
        <v>2.146E-2</v>
      </c>
      <c r="S248" s="201">
        <v>0</v>
      </c>
      <c r="T248" s="202">
        <f>S248*H248</f>
        <v>0</v>
      </c>
      <c r="AR248" s="23" t="s">
        <v>186</v>
      </c>
      <c r="AT248" s="23" t="s">
        <v>309</v>
      </c>
      <c r="AU248" s="23" t="s">
        <v>81</v>
      </c>
      <c r="AY248" s="23" t="s">
        <v>139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3" t="s">
        <v>79</v>
      </c>
      <c r="BK248" s="203">
        <f>ROUND(I248*H248,2)</f>
        <v>0</v>
      </c>
      <c r="BL248" s="23" t="s">
        <v>147</v>
      </c>
      <c r="BM248" s="23" t="s">
        <v>714</v>
      </c>
    </row>
    <row r="249" spans="2:65" s="1" customFormat="1" ht="22.5" customHeight="1">
      <c r="B249" s="40"/>
      <c r="C249" s="247" t="s">
        <v>354</v>
      </c>
      <c r="D249" s="247" t="s">
        <v>309</v>
      </c>
      <c r="E249" s="248" t="s">
        <v>715</v>
      </c>
      <c r="F249" s="249" t="s">
        <v>716</v>
      </c>
      <c r="G249" s="250" t="s">
        <v>156</v>
      </c>
      <c r="H249" s="251">
        <v>5</v>
      </c>
      <c r="I249" s="252"/>
      <c r="J249" s="253">
        <f>ROUND(I249*H249,2)</f>
        <v>0</v>
      </c>
      <c r="K249" s="249" t="s">
        <v>21</v>
      </c>
      <c r="L249" s="254"/>
      <c r="M249" s="255" t="s">
        <v>21</v>
      </c>
      <c r="N249" s="256" t="s">
        <v>42</v>
      </c>
      <c r="O249" s="41"/>
      <c r="P249" s="201">
        <f>O249*H249</f>
        <v>0</v>
      </c>
      <c r="Q249" s="201">
        <v>2.1000000000000001E-2</v>
      </c>
      <c r="R249" s="201">
        <f>Q249*H249</f>
        <v>0.10500000000000001</v>
      </c>
      <c r="S249" s="201">
        <v>0</v>
      </c>
      <c r="T249" s="202">
        <f>S249*H249</f>
        <v>0</v>
      </c>
      <c r="AR249" s="23" t="s">
        <v>186</v>
      </c>
      <c r="AT249" s="23" t="s">
        <v>309</v>
      </c>
      <c r="AU249" s="23" t="s">
        <v>81</v>
      </c>
      <c r="AY249" s="23" t="s">
        <v>139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23" t="s">
        <v>79</v>
      </c>
      <c r="BK249" s="203">
        <f>ROUND(I249*H249,2)</f>
        <v>0</v>
      </c>
      <c r="BL249" s="23" t="s">
        <v>147</v>
      </c>
      <c r="BM249" s="23" t="s">
        <v>717</v>
      </c>
    </row>
    <row r="250" spans="2:65" s="12" customFormat="1">
      <c r="B250" s="216"/>
      <c r="C250" s="217"/>
      <c r="D250" s="206" t="s">
        <v>149</v>
      </c>
      <c r="E250" s="218" t="s">
        <v>21</v>
      </c>
      <c r="F250" s="219" t="s">
        <v>718</v>
      </c>
      <c r="G250" s="217"/>
      <c r="H250" s="220">
        <v>5</v>
      </c>
      <c r="I250" s="221"/>
      <c r="J250" s="217"/>
      <c r="K250" s="217"/>
      <c r="L250" s="222"/>
      <c r="M250" s="223"/>
      <c r="N250" s="224"/>
      <c r="O250" s="224"/>
      <c r="P250" s="224"/>
      <c r="Q250" s="224"/>
      <c r="R250" s="224"/>
      <c r="S250" s="224"/>
      <c r="T250" s="225"/>
      <c r="AT250" s="226" t="s">
        <v>149</v>
      </c>
      <c r="AU250" s="226" t="s">
        <v>81</v>
      </c>
      <c r="AV250" s="12" t="s">
        <v>81</v>
      </c>
      <c r="AW250" s="12" t="s">
        <v>34</v>
      </c>
      <c r="AX250" s="12" t="s">
        <v>79</v>
      </c>
      <c r="AY250" s="226" t="s">
        <v>139</v>
      </c>
    </row>
    <row r="251" spans="2:65" s="10" customFormat="1" ht="29.85" customHeight="1">
      <c r="B251" s="175"/>
      <c r="C251" s="176"/>
      <c r="D251" s="189" t="s">
        <v>70</v>
      </c>
      <c r="E251" s="190" t="s">
        <v>184</v>
      </c>
      <c r="F251" s="190" t="s">
        <v>185</v>
      </c>
      <c r="G251" s="176"/>
      <c r="H251" s="176"/>
      <c r="I251" s="179"/>
      <c r="J251" s="191">
        <f>BK251</f>
        <v>0</v>
      </c>
      <c r="K251" s="176"/>
      <c r="L251" s="181"/>
      <c r="M251" s="182"/>
      <c r="N251" s="183"/>
      <c r="O251" s="183"/>
      <c r="P251" s="184">
        <f>SUM(P252:P255)</f>
        <v>0</v>
      </c>
      <c r="Q251" s="183"/>
      <c r="R251" s="184">
        <f>SUM(R252:R255)</f>
        <v>6.1288499999999999E-3</v>
      </c>
      <c r="S251" s="183"/>
      <c r="T251" s="185">
        <f>SUM(T252:T255)</f>
        <v>0</v>
      </c>
      <c r="AR251" s="186" t="s">
        <v>79</v>
      </c>
      <c r="AT251" s="187" t="s">
        <v>70</v>
      </c>
      <c r="AU251" s="187" t="s">
        <v>79</v>
      </c>
      <c r="AY251" s="186" t="s">
        <v>139</v>
      </c>
      <c r="BK251" s="188">
        <f>SUM(BK252:BK255)</f>
        <v>0</v>
      </c>
    </row>
    <row r="252" spans="2:65" s="1" customFormat="1" ht="31.5" customHeight="1">
      <c r="B252" s="40"/>
      <c r="C252" s="192" t="s">
        <v>358</v>
      </c>
      <c r="D252" s="192" t="s">
        <v>142</v>
      </c>
      <c r="E252" s="193" t="s">
        <v>187</v>
      </c>
      <c r="F252" s="194" t="s">
        <v>188</v>
      </c>
      <c r="G252" s="195" t="s">
        <v>145</v>
      </c>
      <c r="H252" s="196">
        <v>47.145000000000003</v>
      </c>
      <c r="I252" s="197"/>
      <c r="J252" s="198">
        <f>ROUND(I252*H252,2)</f>
        <v>0</v>
      </c>
      <c r="K252" s="194" t="s">
        <v>146</v>
      </c>
      <c r="L252" s="60"/>
      <c r="M252" s="199" t="s">
        <v>21</v>
      </c>
      <c r="N252" s="200" t="s">
        <v>42</v>
      </c>
      <c r="O252" s="41"/>
      <c r="P252" s="201">
        <f>O252*H252</f>
        <v>0</v>
      </c>
      <c r="Q252" s="201">
        <v>1.2999999999999999E-4</v>
      </c>
      <c r="R252" s="201">
        <f>Q252*H252</f>
        <v>6.1288499999999999E-3</v>
      </c>
      <c r="S252" s="201">
        <v>0</v>
      </c>
      <c r="T252" s="202">
        <f>S252*H252</f>
        <v>0</v>
      </c>
      <c r="AR252" s="23" t="s">
        <v>147</v>
      </c>
      <c r="AT252" s="23" t="s">
        <v>142</v>
      </c>
      <c r="AU252" s="23" t="s">
        <v>81</v>
      </c>
      <c r="AY252" s="23" t="s">
        <v>139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3" t="s">
        <v>79</v>
      </c>
      <c r="BK252" s="203">
        <f>ROUND(I252*H252,2)</f>
        <v>0</v>
      </c>
      <c r="BL252" s="23" t="s">
        <v>147</v>
      </c>
      <c r="BM252" s="23" t="s">
        <v>719</v>
      </c>
    </row>
    <row r="253" spans="2:65" s="12" customFormat="1">
      <c r="B253" s="216"/>
      <c r="C253" s="217"/>
      <c r="D253" s="206" t="s">
        <v>149</v>
      </c>
      <c r="E253" s="218" t="s">
        <v>21</v>
      </c>
      <c r="F253" s="219" t="s">
        <v>720</v>
      </c>
      <c r="G253" s="217"/>
      <c r="H253" s="220">
        <v>40.145000000000003</v>
      </c>
      <c r="I253" s="221"/>
      <c r="J253" s="217"/>
      <c r="K253" s="217"/>
      <c r="L253" s="222"/>
      <c r="M253" s="223"/>
      <c r="N253" s="224"/>
      <c r="O253" s="224"/>
      <c r="P253" s="224"/>
      <c r="Q253" s="224"/>
      <c r="R253" s="224"/>
      <c r="S253" s="224"/>
      <c r="T253" s="225"/>
      <c r="AT253" s="226" t="s">
        <v>149</v>
      </c>
      <c r="AU253" s="226" t="s">
        <v>81</v>
      </c>
      <c r="AV253" s="12" t="s">
        <v>81</v>
      </c>
      <c r="AW253" s="12" t="s">
        <v>34</v>
      </c>
      <c r="AX253" s="12" t="s">
        <v>71</v>
      </c>
      <c r="AY253" s="226" t="s">
        <v>139</v>
      </c>
    </row>
    <row r="254" spans="2:65" s="12" customFormat="1">
      <c r="B254" s="216"/>
      <c r="C254" s="217"/>
      <c r="D254" s="206" t="s">
        <v>149</v>
      </c>
      <c r="E254" s="218" t="s">
        <v>21</v>
      </c>
      <c r="F254" s="219" t="s">
        <v>721</v>
      </c>
      <c r="G254" s="217"/>
      <c r="H254" s="220">
        <v>7</v>
      </c>
      <c r="I254" s="221"/>
      <c r="J254" s="217"/>
      <c r="K254" s="217"/>
      <c r="L254" s="222"/>
      <c r="M254" s="223"/>
      <c r="N254" s="224"/>
      <c r="O254" s="224"/>
      <c r="P254" s="224"/>
      <c r="Q254" s="224"/>
      <c r="R254" s="224"/>
      <c r="S254" s="224"/>
      <c r="T254" s="225"/>
      <c r="AT254" s="226" t="s">
        <v>149</v>
      </c>
      <c r="AU254" s="226" t="s">
        <v>81</v>
      </c>
      <c r="AV254" s="12" t="s">
        <v>81</v>
      </c>
      <c r="AW254" s="12" t="s">
        <v>34</v>
      </c>
      <c r="AX254" s="12" t="s">
        <v>71</v>
      </c>
      <c r="AY254" s="226" t="s">
        <v>139</v>
      </c>
    </row>
    <row r="255" spans="2:65" s="13" customFormat="1">
      <c r="B255" s="227"/>
      <c r="C255" s="228"/>
      <c r="D255" s="206" t="s">
        <v>149</v>
      </c>
      <c r="E255" s="242" t="s">
        <v>21</v>
      </c>
      <c r="F255" s="243" t="s">
        <v>160</v>
      </c>
      <c r="G255" s="228"/>
      <c r="H255" s="244">
        <v>47.145000000000003</v>
      </c>
      <c r="I255" s="233"/>
      <c r="J255" s="228"/>
      <c r="K255" s="228"/>
      <c r="L255" s="234"/>
      <c r="M255" s="235"/>
      <c r="N255" s="236"/>
      <c r="O255" s="236"/>
      <c r="P255" s="236"/>
      <c r="Q255" s="236"/>
      <c r="R255" s="236"/>
      <c r="S255" s="236"/>
      <c r="T255" s="237"/>
      <c r="AT255" s="238" t="s">
        <v>149</v>
      </c>
      <c r="AU255" s="238" t="s">
        <v>81</v>
      </c>
      <c r="AV255" s="13" t="s">
        <v>147</v>
      </c>
      <c r="AW255" s="13" t="s">
        <v>34</v>
      </c>
      <c r="AX255" s="13" t="s">
        <v>79</v>
      </c>
      <c r="AY255" s="238" t="s">
        <v>139</v>
      </c>
    </row>
    <row r="256" spans="2:65" s="10" customFormat="1" ht="29.85" customHeight="1">
      <c r="B256" s="175"/>
      <c r="C256" s="176"/>
      <c r="D256" s="189" t="s">
        <v>70</v>
      </c>
      <c r="E256" s="190" t="s">
        <v>191</v>
      </c>
      <c r="F256" s="190" t="s">
        <v>192</v>
      </c>
      <c r="G256" s="176"/>
      <c r="H256" s="176"/>
      <c r="I256" s="179"/>
      <c r="J256" s="191">
        <f>BK256</f>
        <v>0</v>
      </c>
      <c r="K256" s="176"/>
      <c r="L256" s="181"/>
      <c r="M256" s="182"/>
      <c r="N256" s="183"/>
      <c r="O256" s="183"/>
      <c r="P256" s="184">
        <f>SUM(P257:P267)</f>
        <v>0</v>
      </c>
      <c r="Q256" s="183"/>
      <c r="R256" s="184">
        <f>SUM(R257:R267)</f>
        <v>2.7064000000000003E-3</v>
      </c>
      <c r="S256" s="183"/>
      <c r="T256" s="185">
        <f>SUM(T257:T267)</f>
        <v>0</v>
      </c>
      <c r="AR256" s="186" t="s">
        <v>79</v>
      </c>
      <c r="AT256" s="187" t="s">
        <v>70</v>
      </c>
      <c r="AU256" s="187" t="s">
        <v>79</v>
      </c>
      <c r="AY256" s="186" t="s">
        <v>139</v>
      </c>
      <c r="BK256" s="188">
        <f>SUM(BK257:BK267)</f>
        <v>0</v>
      </c>
    </row>
    <row r="257" spans="2:65" s="1" customFormat="1" ht="57" customHeight="1">
      <c r="B257" s="40"/>
      <c r="C257" s="192" t="s">
        <v>363</v>
      </c>
      <c r="D257" s="192" t="s">
        <v>142</v>
      </c>
      <c r="E257" s="193" t="s">
        <v>194</v>
      </c>
      <c r="F257" s="194" t="s">
        <v>195</v>
      </c>
      <c r="G257" s="195" t="s">
        <v>145</v>
      </c>
      <c r="H257" s="196">
        <v>67.66</v>
      </c>
      <c r="I257" s="197"/>
      <c r="J257" s="198">
        <f>ROUND(I257*H257,2)</f>
        <v>0</v>
      </c>
      <c r="K257" s="194" t="s">
        <v>146</v>
      </c>
      <c r="L257" s="60"/>
      <c r="M257" s="199" t="s">
        <v>21</v>
      </c>
      <c r="N257" s="200" t="s">
        <v>42</v>
      </c>
      <c r="O257" s="41"/>
      <c r="P257" s="201">
        <f>O257*H257</f>
        <v>0</v>
      </c>
      <c r="Q257" s="201">
        <v>4.0000000000000003E-5</v>
      </c>
      <c r="R257" s="201">
        <f>Q257*H257</f>
        <v>2.7064000000000003E-3</v>
      </c>
      <c r="S257" s="201">
        <v>0</v>
      </c>
      <c r="T257" s="202">
        <f>S257*H257</f>
        <v>0</v>
      </c>
      <c r="AR257" s="23" t="s">
        <v>147</v>
      </c>
      <c r="AT257" s="23" t="s">
        <v>142</v>
      </c>
      <c r="AU257" s="23" t="s">
        <v>81</v>
      </c>
      <c r="AY257" s="23" t="s">
        <v>139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3" t="s">
        <v>79</v>
      </c>
      <c r="BK257" s="203">
        <f>ROUND(I257*H257,2)</f>
        <v>0</v>
      </c>
      <c r="BL257" s="23" t="s">
        <v>147</v>
      </c>
      <c r="BM257" s="23" t="s">
        <v>722</v>
      </c>
    </row>
    <row r="258" spans="2:65" s="12" customFormat="1">
      <c r="B258" s="216"/>
      <c r="C258" s="217"/>
      <c r="D258" s="206" t="s">
        <v>149</v>
      </c>
      <c r="E258" s="218" t="s">
        <v>21</v>
      </c>
      <c r="F258" s="219" t="s">
        <v>723</v>
      </c>
      <c r="G258" s="217"/>
      <c r="H258" s="220">
        <v>37.659999999999997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149</v>
      </c>
      <c r="AU258" s="226" t="s">
        <v>81</v>
      </c>
      <c r="AV258" s="12" t="s">
        <v>81</v>
      </c>
      <c r="AW258" s="12" t="s">
        <v>34</v>
      </c>
      <c r="AX258" s="12" t="s">
        <v>71</v>
      </c>
      <c r="AY258" s="226" t="s">
        <v>139</v>
      </c>
    </row>
    <row r="259" spans="2:65" s="12" customFormat="1">
      <c r="B259" s="216"/>
      <c r="C259" s="217"/>
      <c r="D259" s="206" t="s">
        <v>149</v>
      </c>
      <c r="E259" s="218" t="s">
        <v>21</v>
      </c>
      <c r="F259" s="219" t="s">
        <v>724</v>
      </c>
      <c r="G259" s="217"/>
      <c r="H259" s="220">
        <v>30</v>
      </c>
      <c r="I259" s="221"/>
      <c r="J259" s="217"/>
      <c r="K259" s="217"/>
      <c r="L259" s="222"/>
      <c r="M259" s="223"/>
      <c r="N259" s="224"/>
      <c r="O259" s="224"/>
      <c r="P259" s="224"/>
      <c r="Q259" s="224"/>
      <c r="R259" s="224"/>
      <c r="S259" s="224"/>
      <c r="T259" s="225"/>
      <c r="AT259" s="226" t="s">
        <v>149</v>
      </c>
      <c r="AU259" s="226" t="s">
        <v>81</v>
      </c>
      <c r="AV259" s="12" t="s">
        <v>81</v>
      </c>
      <c r="AW259" s="12" t="s">
        <v>34</v>
      </c>
      <c r="AX259" s="12" t="s">
        <v>71</v>
      </c>
      <c r="AY259" s="226" t="s">
        <v>139</v>
      </c>
    </row>
    <row r="260" spans="2:65" s="13" customFormat="1">
      <c r="B260" s="227"/>
      <c r="C260" s="228"/>
      <c r="D260" s="229" t="s">
        <v>149</v>
      </c>
      <c r="E260" s="230" t="s">
        <v>21</v>
      </c>
      <c r="F260" s="231" t="s">
        <v>160</v>
      </c>
      <c r="G260" s="228"/>
      <c r="H260" s="232">
        <v>67.66</v>
      </c>
      <c r="I260" s="233"/>
      <c r="J260" s="228"/>
      <c r="K260" s="228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149</v>
      </c>
      <c r="AU260" s="238" t="s">
        <v>81</v>
      </c>
      <c r="AV260" s="13" t="s">
        <v>147</v>
      </c>
      <c r="AW260" s="13" t="s">
        <v>34</v>
      </c>
      <c r="AX260" s="13" t="s">
        <v>79</v>
      </c>
      <c r="AY260" s="238" t="s">
        <v>139</v>
      </c>
    </row>
    <row r="261" spans="2:65" s="1" customFormat="1" ht="22.5" customHeight="1">
      <c r="B261" s="40"/>
      <c r="C261" s="192" t="s">
        <v>369</v>
      </c>
      <c r="D261" s="192" t="s">
        <v>142</v>
      </c>
      <c r="E261" s="193" t="s">
        <v>725</v>
      </c>
      <c r="F261" s="194" t="s">
        <v>726</v>
      </c>
      <c r="G261" s="195" t="s">
        <v>156</v>
      </c>
      <c r="H261" s="196">
        <v>1</v>
      </c>
      <c r="I261" s="197"/>
      <c r="J261" s="198">
        <f t="shared" ref="J261:J267" si="0">ROUND(I261*H261,2)</f>
        <v>0</v>
      </c>
      <c r="K261" s="194" t="s">
        <v>21</v>
      </c>
      <c r="L261" s="60"/>
      <c r="M261" s="199" t="s">
        <v>21</v>
      </c>
      <c r="N261" s="200" t="s">
        <v>42</v>
      </c>
      <c r="O261" s="41"/>
      <c r="P261" s="201">
        <f t="shared" ref="P261:P267" si="1">O261*H261</f>
        <v>0</v>
      </c>
      <c r="Q261" s="201">
        <v>0</v>
      </c>
      <c r="R261" s="201">
        <f t="shared" ref="R261:R267" si="2">Q261*H261</f>
        <v>0</v>
      </c>
      <c r="S261" s="201">
        <v>0</v>
      </c>
      <c r="T261" s="202">
        <f t="shared" ref="T261:T267" si="3">S261*H261</f>
        <v>0</v>
      </c>
      <c r="AR261" s="23" t="s">
        <v>147</v>
      </c>
      <c r="AT261" s="23" t="s">
        <v>142</v>
      </c>
      <c r="AU261" s="23" t="s">
        <v>81</v>
      </c>
      <c r="AY261" s="23" t="s">
        <v>139</v>
      </c>
      <c r="BE261" s="203">
        <f t="shared" ref="BE261:BE267" si="4">IF(N261="základní",J261,0)</f>
        <v>0</v>
      </c>
      <c r="BF261" s="203">
        <f t="shared" ref="BF261:BF267" si="5">IF(N261="snížená",J261,0)</f>
        <v>0</v>
      </c>
      <c r="BG261" s="203">
        <f t="shared" ref="BG261:BG267" si="6">IF(N261="zákl. přenesená",J261,0)</f>
        <v>0</v>
      </c>
      <c r="BH261" s="203">
        <f t="shared" ref="BH261:BH267" si="7">IF(N261="sníž. přenesená",J261,0)</f>
        <v>0</v>
      </c>
      <c r="BI261" s="203">
        <f t="shared" ref="BI261:BI267" si="8">IF(N261="nulová",J261,0)</f>
        <v>0</v>
      </c>
      <c r="BJ261" s="23" t="s">
        <v>79</v>
      </c>
      <c r="BK261" s="203">
        <f t="shared" ref="BK261:BK267" si="9">ROUND(I261*H261,2)</f>
        <v>0</v>
      </c>
      <c r="BL261" s="23" t="s">
        <v>147</v>
      </c>
      <c r="BM261" s="23" t="s">
        <v>727</v>
      </c>
    </row>
    <row r="262" spans="2:65" s="1" customFormat="1" ht="22.5" customHeight="1">
      <c r="B262" s="40"/>
      <c r="C262" s="192" t="s">
        <v>377</v>
      </c>
      <c r="D262" s="192" t="s">
        <v>142</v>
      </c>
      <c r="E262" s="193" t="s">
        <v>728</v>
      </c>
      <c r="F262" s="194" t="s">
        <v>729</v>
      </c>
      <c r="G262" s="195" t="s">
        <v>156</v>
      </c>
      <c r="H262" s="196">
        <v>5</v>
      </c>
      <c r="I262" s="197"/>
      <c r="J262" s="198">
        <f t="shared" si="0"/>
        <v>0</v>
      </c>
      <c r="K262" s="194" t="s">
        <v>21</v>
      </c>
      <c r="L262" s="60"/>
      <c r="M262" s="199" t="s">
        <v>21</v>
      </c>
      <c r="N262" s="200" t="s">
        <v>42</v>
      </c>
      <c r="O262" s="41"/>
      <c r="P262" s="201">
        <f t="shared" si="1"/>
        <v>0</v>
      </c>
      <c r="Q262" s="201">
        <v>0</v>
      </c>
      <c r="R262" s="201">
        <f t="shared" si="2"/>
        <v>0</v>
      </c>
      <c r="S262" s="201">
        <v>0</v>
      </c>
      <c r="T262" s="202">
        <f t="shared" si="3"/>
        <v>0</v>
      </c>
      <c r="AR262" s="23" t="s">
        <v>147</v>
      </c>
      <c r="AT262" s="23" t="s">
        <v>142</v>
      </c>
      <c r="AU262" s="23" t="s">
        <v>81</v>
      </c>
      <c r="AY262" s="23" t="s">
        <v>139</v>
      </c>
      <c r="BE262" s="203">
        <f t="shared" si="4"/>
        <v>0</v>
      </c>
      <c r="BF262" s="203">
        <f t="shared" si="5"/>
        <v>0</v>
      </c>
      <c r="BG262" s="203">
        <f t="shared" si="6"/>
        <v>0</v>
      </c>
      <c r="BH262" s="203">
        <f t="shared" si="7"/>
        <v>0</v>
      </c>
      <c r="BI262" s="203">
        <f t="shared" si="8"/>
        <v>0</v>
      </c>
      <c r="BJ262" s="23" t="s">
        <v>79</v>
      </c>
      <c r="BK262" s="203">
        <f t="shared" si="9"/>
        <v>0</v>
      </c>
      <c r="BL262" s="23" t="s">
        <v>147</v>
      </c>
      <c r="BM262" s="23" t="s">
        <v>730</v>
      </c>
    </row>
    <row r="263" spans="2:65" s="1" customFormat="1" ht="22.5" customHeight="1">
      <c r="B263" s="40"/>
      <c r="C263" s="192" t="s">
        <v>382</v>
      </c>
      <c r="D263" s="192" t="s">
        <v>142</v>
      </c>
      <c r="E263" s="193" t="s">
        <v>731</v>
      </c>
      <c r="F263" s="194" t="s">
        <v>732</v>
      </c>
      <c r="G263" s="195" t="s">
        <v>156</v>
      </c>
      <c r="H263" s="196">
        <v>5</v>
      </c>
      <c r="I263" s="197"/>
      <c r="J263" s="198">
        <f t="shared" si="0"/>
        <v>0</v>
      </c>
      <c r="K263" s="194" t="s">
        <v>21</v>
      </c>
      <c r="L263" s="60"/>
      <c r="M263" s="199" t="s">
        <v>21</v>
      </c>
      <c r="N263" s="200" t="s">
        <v>42</v>
      </c>
      <c r="O263" s="41"/>
      <c r="P263" s="201">
        <f t="shared" si="1"/>
        <v>0</v>
      </c>
      <c r="Q263" s="201">
        <v>0</v>
      </c>
      <c r="R263" s="201">
        <f t="shared" si="2"/>
        <v>0</v>
      </c>
      <c r="S263" s="201">
        <v>0</v>
      </c>
      <c r="T263" s="202">
        <f t="shared" si="3"/>
        <v>0</v>
      </c>
      <c r="AR263" s="23" t="s">
        <v>147</v>
      </c>
      <c r="AT263" s="23" t="s">
        <v>142</v>
      </c>
      <c r="AU263" s="23" t="s">
        <v>81</v>
      </c>
      <c r="AY263" s="23" t="s">
        <v>139</v>
      </c>
      <c r="BE263" s="203">
        <f t="shared" si="4"/>
        <v>0</v>
      </c>
      <c r="BF263" s="203">
        <f t="shared" si="5"/>
        <v>0</v>
      </c>
      <c r="BG263" s="203">
        <f t="shared" si="6"/>
        <v>0</v>
      </c>
      <c r="BH263" s="203">
        <f t="shared" si="7"/>
        <v>0</v>
      </c>
      <c r="BI263" s="203">
        <f t="shared" si="8"/>
        <v>0</v>
      </c>
      <c r="BJ263" s="23" t="s">
        <v>79</v>
      </c>
      <c r="BK263" s="203">
        <f t="shared" si="9"/>
        <v>0</v>
      </c>
      <c r="BL263" s="23" t="s">
        <v>147</v>
      </c>
      <c r="BM263" s="23" t="s">
        <v>733</v>
      </c>
    </row>
    <row r="264" spans="2:65" s="1" customFormat="1" ht="22.5" customHeight="1">
      <c r="B264" s="40"/>
      <c r="C264" s="192" t="s">
        <v>387</v>
      </c>
      <c r="D264" s="192" t="s">
        <v>142</v>
      </c>
      <c r="E264" s="193" t="s">
        <v>734</v>
      </c>
      <c r="F264" s="194" t="s">
        <v>735</v>
      </c>
      <c r="G264" s="195" t="s">
        <v>156</v>
      </c>
      <c r="H264" s="196">
        <v>1</v>
      </c>
      <c r="I264" s="197"/>
      <c r="J264" s="198">
        <f t="shared" si="0"/>
        <v>0</v>
      </c>
      <c r="K264" s="194" t="s">
        <v>21</v>
      </c>
      <c r="L264" s="60"/>
      <c r="M264" s="199" t="s">
        <v>21</v>
      </c>
      <c r="N264" s="200" t="s">
        <v>42</v>
      </c>
      <c r="O264" s="41"/>
      <c r="P264" s="201">
        <f t="shared" si="1"/>
        <v>0</v>
      </c>
      <c r="Q264" s="201">
        <v>0</v>
      </c>
      <c r="R264" s="201">
        <f t="shared" si="2"/>
        <v>0</v>
      </c>
      <c r="S264" s="201">
        <v>0</v>
      </c>
      <c r="T264" s="202">
        <f t="shared" si="3"/>
        <v>0</v>
      </c>
      <c r="AR264" s="23" t="s">
        <v>147</v>
      </c>
      <c r="AT264" s="23" t="s">
        <v>142</v>
      </c>
      <c r="AU264" s="23" t="s">
        <v>81</v>
      </c>
      <c r="AY264" s="23" t="s">
        <v>139</v>
      </c>
      <c r="BE264" s="203">
        <f t="shared" si="4"/>
        <v>0</v>
      </c>
      <c r="BF264" s="203">
        <f t="shared" si="5"/>
        <v>0</v>
      </c>
      <c r="BG264" s="203">
        <f t="shared" si="6"/>
        <v>0</v>
      </c>
      <c r="BH264" s="203">
        <f t="shared" si="7"/>
        <v>0</v>
      </c>
      <c r="BI264" s="203">
        <f t="shared" si="8"/>
        <v>0</v>
      </c>
      <c r="BJ264" s="23" t="s">
        <v>79</v>
      </c>
      <c r="BK264" s="203">
        <f t="shared" si="9"/>
        <v>0</v>
      </c>
      <c r="BL264" s="23" t="s">
        <v>147</v>
      </c>
      <c r="BM264" s="23" t="s">
        <v>736</v>
      </c>
    </row>
    <row r="265" spans="2:65" s="1" customFormat="1" ht="22.5" customHeight="1">
      <c r="B265" s="40"/>
      <c r="C265" s="192" t="s">
        <v>392</v>
      </c>
      <c r="D265" s="192" t="s">
        <v>142</v>
      </c>
      <c r="E265" s="193" t="s">
        <v>737</v>
      </c>
      <c r="F265" s="194" t="s">
        <v>738</v>
      </c>
      <c r="G265" s="195" t="s">
        <v>156</v>
      </c>
      <c r="H265" s="196">
        <v>1</v>
      </c>
      <c r="I265" s="197"/>
      <c r="J265" s="198">
        <f t="shared" si="0"/>
        <v>0</v>
      </c>
      <c r="K265" s="194" t="s">
        <v>21</v>
      </c>
      <c r="L265" s="60"/>
      <c r="M265" s="199" t="s">
        <v>21</v>
      </c>
      <c r="N265" s="200" t="s">
        <v>42</v>
      </c>
      <c r="O265" s="41"/>
      <c r="P265" s="201">
        <f t="shared" si="1"/>
        <v>0</v>
      </c>
      <c r="Q265" s="201">
        <v>0</v>
      </c>
      <c r="R265" s="201">
        <f t="shared" si="2"/>
        <v>0</v>
      </c>
      <c r="S265" s="201">
        <v>0</v>
      </c>
      <c r="T265" s="202">
        <f t="shared" si="3"/>
        <v>0</v>
      </c>
      <c r="AR265" s="23" t="s">
        <v>147</v>
      </c>
      <c r="AT265" s="23" t="s">
        <v>142</v>
      </c>
      <c r="AU265" s="23" t="s">
        <v>81</v>
      </c>
      <c r="AY265" s="23" t="s">
        <v>139</v>
      </c>
      <c r="BE265" s="203">
        <f t="shared" si="4"/>
        <v>0</v>
      </c>
      <c r="BF265" s="203">
        <f t="shared" si="5"/>
        <v>0</v>
      </c>
      <c r="BG265" s="203">
        <f t="shared" si="6"/>
        <v>0</v>
      </c>
      <c r="BH265" s="203">
        <f t="shared" si="7"/>
        <v>0</v>
      </c>
      <c r="BI265" s="203">
        <f t="shared" si="8"/>
        <v>0</v>
      </c>
      <c r="BJ265" s="23" t="s">
        <v>79</v>
      </c>
      <c r="BK265" s="203">
        <f t="shared" si="9"/>
        <v>0</v>
      </c>
      <c r="BL265" s="23" t="s">
        <v>147</v>
      </c>
      <c r="BM265" s="23" t="s">
        <v>739</v>
      </c>
    </row>
    <row r="266" spans="2:65" s="1" customFormat="1" ht="22.5" customHeight="1">
      <c r="B266" s="40"/>
      <c r="C266" s="192" t="s">
        <v>396</v>
      </c>
      <c r="D266" s="192" t="s">
        <v>142</v>
      </c>
      <c r="E266" s="193" t="s">
        <v>740</v>
      </c>
      <c r="F266" s="194" t="s">
        <v>741</v>
      </c>
      <c r="G266" s="195" t="s">
        <v>156</v>
      </c>
      <c r="H266" s="196">
        <v>1</v>
      </c>
      <c r="I266" s="197"/>
      <c r="J266" s="198">
        <f t="shared" si="0"/>
        <v>0</v>
      </c>
      <c r="K266" s="194" t="s">
        <v>21</v>
      </c>
      <c r="L266" s="60"/>
      <c r="M266" s="199" t="s">
        <v>21</v>
      </c>
      <c r="N266" s="200" t="s">
        <v>42</v>
      </c>
      <c r="O266" s="41"/>
      <c r="P266" s="201">
        <f t="shared" si="1"/>
        <v>0</v>
      </c>
      <c r="Q266" s="201">
        <v>0</v>
      </c>
      <c r="R266" s="201">
        <f t="shared" si="2"/>
        <v>0</v>
      </c>
      <c r="S266" s="201">
        <v>0</v>
      </c>
      <c r="T266" s="202">
        <f t="shared" si="3"/>
        <v>0</v>
      </c>
      <c r="AR266" s="23" t="s">
        <v>147</v>
      </c>
      <c r="AT266" s="23" t="s">
        <v>142</v>
      </c>
      <c r="AU266" s="23" t="s">
        <v>81</v>
      </c>
      <c r="AY266" s="23" t="s">
        <v>139</v>
      </c>
      <c r="BE266" s="203">
        <f t="shared" si="4"/>
        <v>0</v>
      </c>
      <c r="BF266" s="203">
        <f t="shared" si="5"/>
        <v>0</v>
      </c>
      <c r="BG266" s="203">
        <f t="shared" si="6"/>
        <v>0</v>
      </c>
      <c r="BH266" s="203">
        <f t="shared" si="7"/>
        <v>0</v>
      </c>
      <c r="BI266" s="203">
        <f t="shared" si="8"/>
        <v>0</v>
      </c>
      <c r="BJ266" s="23" t="s">
        <v>79</v>
      </c>
      <c r="BK266" s="203">
        <f t="shared" si="9"/>
        <v>0</v>
      </c>
      <c r="BL266" s="23" t="s">
        <v>147</v>
      </c>
      <c r="BM266" s="23" t="s">
        <v>742</v>
      </c>
    </row>
    <row r="267" spans="2:65" s="1" customFormat="1" ht="22.5" customHeight="1">
      <c r="B267" s="40"/>
      <c r="C267" s="192" t="s">
        <v>403</v>
      </c>
      <c r="D267" s="192" t="s">
        <v>142</v>
      </c>
      <c r="E267" s="193" t="s">
        <v>743</v>
      </c>
      <c r="F267" s="194" t="s">
        <v>744</v>
      </c>
      <c r="G267" s="195" t="s">
        <v>156</v>
      </c>
      <c r="H267" s="196">
        <v>1</v>
      </c>
      <c r="I267" s="197"/>
      <c r="J267" s="198">
        <f t="shared" si="0"/>
        <v>0</v>
      </c>
      <c r="K267" s="194" t="s">
        <v>21</v>
      </c>
      <c r="L267" s="60"/>
      <c r="M267" s="199" t="s">
        <v>21</v>
      </c>
      <c r="N267" s="200" t="s">
        <v>42</v>
      </c>
      <c r="O267" s="41"/>
      <c r="P267" s="201">
        <f t="shared" si="1"/>
        <v>0</v>
      </c>
      <c r="Q267" s="201">
        <v>0</v>
      </c>
      <c r="R267" s="201">
        <f t="shared" si="2"/>
        <v>0</v>
      </c>
      <c r="S267" s="201">
        <v>0</v>
      </c>
      <c r="T267" s="202">
        <f t="shared" si="3"/>
        <v>0</v>
      </c>
      <c r="AR267" s="23" t="s">
        <v>147</v>
      </c>
      <c r="AT267" s="23" t="s">
        <v>142</v>
      </c>
      <c r="AU267" s="23" t="s">
        <v>81</v>
      </c>
      <c r="AY267" s="23" t="s">
        <v>139</v>
      </c>
      <c r="BE267" s="203">
        <f t="shared" si="4"/>
        <v>0</v>
      </c>
      <c r="BF267" s="203">
        <f t="shared" si="5"/>
        <v>0</v>
      </c>
      <c r="BG267" s="203">
        <f t="shared" si="6"/>
        <v>0</v>
      </c>
      <c r="BH267" s="203">
        <f t="shared" si="7"/>
        <v>0</v>
      </c>
      <c r="BI267" s="203">
        <f t="shared" si="8"/>
        <v>0</v>
      </c>
      <c r="BJ267" s="23" t="s">
        <v>79</v>
      </c>
      <c r="BK267" s="203">
        <f t="shared" si="9"/>
        <v>0</v>
      </c>
      <c r="BL267" s="23" t="s">
        <v>147</v>
      </c>
      <c r="BM267" s="23" t="s">
        <v>745</v>
      </c>
    </row>
    <row r="268" spans="2:65" s="10" customFormat="1" ht="29.85" customHeight="1">
      <c r="B268" s="175"/>
      <c r="C268" s="176"/>
      <c r="D268" s="189" t="s">
        <v>70</v>
      </c>
      <c r="E268" s="190" t="s">
        <v>199</v>
      </c>
      <c r="F268" s="190" t="s">
        <v>200</v>
      </c>
      <c r="G268" s="176"/>
      <c r="H268" s="176"/>
      <c r="I268" s="179"/>
      <c r="J268" s="191">
        <f>BK268</f>
        <v>0</v>
      </c>
      <c r="K268" s="176"/>
      <c r="L268" s="181"/>
      <c r="M268" s="182"/>
      <c r="N268" s="183"/>
      <c r="O268" s="183"/>
      <c r="P268" s="184">
        <f>SUM(P269:P350)</f>
        <v>0</v>
      </c>
      <c r="Q268" s="183"/>
      <c r="R268" s="184">
        <f>SUM(R269:R350)</f>
        <v>3.6599999999999995E-4</v>
      </c>
      <c r="S268" s="183"/>
      <c r="T268" s="185">
        <f>SUM(T269:T350)</f>
        <v>27.514585000000004</v>
      </c>
      <c r="AR268" s="186" t="s">
        <v>79</v>
      </c>
      <c r="AT268" s="187" t="s">
        <v>70</v>
      </c>
      <c r="AU268" s="187" t="s">
        <v>79</v>
      </c>
      <c r="AY268" s="186" t="s">
        <v>139</v>
      </c>
      <c r="BK268" s="188">
        <f>SUM(BK269:BK350)</f>
        <v>0</v>
      </c>
    </row>
    <row r="269" spans="2:65" s="1" customFormat="1" ht="31.5" customHeight="1">
      <c r="B269" s="40"/>
      <c r="C269" s="192" t="s">
        <v>407</v>
      </c>
      <c r="D269" s="192" t="s">
        <v>142</v>
      </c>
      <c r="E269" s="193" t="s">
        <v>746</v>
      </c>
      <c r="F269" s="194" t="s">
        <v>747</v>
      </c>
      <c r="G269" s="195" t="s">
        <v>156</v>
      </c>
      <c r="H269" s="196">
        <v>1</v>
      </c>
      <c r="I269" s="197"/>
      <c r="J269" s="198">
        <f>ROUND(I269*H269,2)</f>
        <v>0</v>
      </c>
      <c r="K269" s="194" t="s">
        <v>146</v>
      </c>
      <c r="L269" s="60"/>
      <c r="M269" s="199" t="s">
        <v>21</v>
      </c>
      <c r="N269" s="200" t="s">
        <v>42</v>
      </c>
      <c r="O269" s="41"/>
      <c r="P269" s="201">
        <f>O269*H269</f>
        <v>0</v>
      </c>
      <c r="Q269" s="201">
        <v>0</v>
      </c>
      <c r="R269" s="201">
        <f>Q269*H269</f>
        <v>0</v>
      </c>
      <c r="S269" s="201">
        <v>4.4999999999999998E-2</v>
      </c>
      <c r="T269" s="202">
        <f>S269*H269</f>
        <v>4.4999999999999998E-2</v>
      </c>
      <c r="AR269" s="23" t="s">
        <v>147</v>
      </c>
      <c r="AT269" s="23" t="s">
        <v>142</v>
      </c>
      <c r="AU269" s="23" t="s">
        <v>81</v>
      </c>
      <c r="AY269" s="23" t="s">
        <v>139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23" t="s">
        <v>79</v>
      </c>
      <c r="BK269" s="203">
        <f>ROUND(I269*H269,2)</f>
        <v>0</v>
      </c>
      <c r="BL269" s="23" t="s">
        <v>147</v>
      </c>
      <c r="BM269" s="23" t="s">
        <v>748</v>
      </c>
    </row>
    <row r="270" spans="2:65" s="11" customFormat="1">
      <c r="B270" s="204"/>
      <c r="C270" s="205"/>
      <c r="D270" s="206" t="s">
        <v>149</v>
      </c>
      <c r="E270" s="207" t="s">
        <v>21</v>
      </c>
      <c r="F270" s="208" t="s">
        <v>584</v>
      </c>
      <c r="G270" s="205"/>
      <c r="H270" s="209" t="s">
        <v>21</v>
      </c>
      <c r="I270" s="210"/>
      <c r="J270" s="205"/>
      <c r="K270" s="205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149</v>
      </c>
      <c r="AU270" s="215" t="s">
        <v>81</v>
      </c>
      <c r="AV270" s="11" t="s">
        <v>79</v>
      </c>
      <c r="AW270" s="11" t="s">
        <v>34</v>
      </c>
      <c r="AX270" s="11" t="s">
        <v>71</v>
      </c>
      <c r="AY270" s="215" t="s">
        <v>139</v>
      </c>
    </row>
    <row r="271" spans="2:65" s="12" customFormat="1">
      <c r="B271" s="216"/>
      <c r="C271" s="217"/>
      <c r="D271" s="229" t="s">
        <v>149</v>
      </c>
      <c r="E271" s="239" t="s">
        <v>21</v>
      </c>
      <c r="F271" s="240" t="s">
        <v>418</v>
      </c>
      <c r="G271" s="217"/>
      <c r="H271" s="241">
        <v>1</v>
      </c>
      <c r="I271" s="221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AT271" s="226" t="s">
        <v>149</v>
      </c>
      <c r="AU271" s="226" t="s">
        <v>81</v>
      </c>
      <c r="AV271" s="12" t="s">
        <v>81</v>
      </c>
      <c r="AW271" s="12" t="s">
        <v>34</v>
      </c>
      <c r="AX271" s="12" t="s">
        <v>79</v>
      </c>
      <c r="AY271" s="226" t="s">
        <v>139</v>
      </c>
    </row>
    <row r="272" spans="2:65" s="1" customFormat="1" ht="22.5" customHeight="1">
      <c r="B272" s="40"/>
      <c r="C272" s="192" t="s">
        <v>528</v>
      </c>
      <c r="D272" s="192" t="s">
        <v>142</v>
      </c>
      <c r="E272" s="193" t="s">
        <v>749</v>
      </c>
      <c r="F272" s="194" t="s">
        <v>750</v>
      </c>
      <c r="G272" s="195" t="s">
        <v>21</v>
      </c>
      <c r="H272" s="196">
        <v>1</v>
      </c>
      <c r="I272" s="197"/>
      <c r="J272" s="198">
        <f>ROUND(I272*H272,2)</f>
        <v>0</v>
      </c>
      <c r="K272" s="194" t="s">
        <v>21</v>
      </c>
      <c r="L272" s="60"/>
      <c r="M272" s="199" t="s">
        <v>21</v>
      </c>
      <c r="N272" s="200" t="s">
        <v>42</v>
      </c>
      <c r="O272" s="41"/>
      <c r="P272" s="201">
        <f>O272*H272</f>
        <v>0</v>
      </c>
      <c r="Q272" s="201">
        <v>0</v>
      </c>
      <c r="R272" s="201">
        <f>Q272*H272</f>
        <v>0</v>
      </c>
      <c r="S272" s="201">
        <v>0</v>
      </c>
      <c r="T272" s="202">
        <f>S272*H272</f>
        <v>0</v>
      </c>
      <c r="AR272" s="23" t="s">
        <v>147</v>
      </c>
      <c r="AT272" s="23" t="s">
        <v>142</v>
      </c>
      <c r="AU272" s="23" t="s">
        <v>81</v>
      </c>
      <c r="AY272" s="23" t="s">
        <v>139</v>
      </c>
      <c r="BE272" s="203">
        <f>IF(N272="základní",J272,0)</f>
        <v>0</v>
      </c>
      <c r="BF272" s="203">
        <f>IF(N272="snížená",J272,0)</f>
        <v>0</v>
      </c>
      <c r="BG272" s="203">
        <f>IF(N272="zákl. přenesená",J272,0)</f>
        <v>0</v>
      </c>
      <c r="BH272" s="203">
        <f>IF(N272="sníž. přenesená",J272,0)</f>
        <v>0</v>
      </c>
      <c r="BI272" s="203">
        <f>IF(N272="nulová",J272,0)</f>
        <v>0</v>
      </c>
      <c r="BJ272" s="23" t="s">
        <v>79</v>
      </c>
      <c r="BK272" s="203">
        <f>ROUND(I272*H272,2)</f>
        <v>0</v>
      </c>
      <c r="BL272" s="23" t="s">
        <v>147</v>
      </c>
      <c r="BM272" s="23" t="s">
        <v>751</v>
      </c>
    </row>
    <row r="273" spans="2:65" s="11" customFormat="1">
      <c r="B273" s="204"/>
      <c r="C273" s="205"/>
      <c r="D273" s="206" t="s">
        <v>149</v>
      </c>
      <c r="E273" s="207" t="s">
        <v>21</v>
      </c>
      <c r="F273" s="208" t="s">
        <v>584</v>
      </c>
      <c r="G273" s="205"/>
      <c r="H273" s="209" t="s">
        <v>21</v>
      </c>
      <c r="I273" s="210"/>
      <c r="J273" s="205"/>
      <c r="K273" s="205"/>
      <c r="L273" s="211"/>
      <c r="M273" s="212"/>
      <c r="N273" s="213"/>
      <c r="O273" s="213"/>
      <c r="P273" s="213"/>
      <c r="Q273" s="213"/>
      <c r="R273" s="213"/>
      <c r="S273" s="213"/>
      <c r="T273" s="214"/>
      <c r="AT273" s="215" t="s">
        <v>149</v>
      </c>
      <c r="AU273" s="215" t="s">
        <v>81</v>
      </c>
      <c r="AV273" s="11" t="s">
        <v>79</v>
      </c>
      <c r="AW273" s="11" t="s">
        <v>34</v>
      </c>
      <c r="AX273" s="11" t="s">
        <v>71</v>
      </c>
      <c r="AY273" s="215" t="s">
        <v>139</v>
      </c>
    </row>
    <row r="274" spans="2:65" s="12" customFormat="1">
      <c r="B274" s="216"/>
      <c r="C274" s="217"/>
      <c r="D274" s="229" t="s">
        <v>149</v>
      </c>
      <c r="E274" s="239" t="s">
        <v>21</v>
      </c>
      <c r="F274" s="240" t="s">
        <v>752</v>
      </c>
      <c r="G274" s="217"/>
      <c r="H274" s="241">
        <v>1</v>
      </c>
      <c r="I274" s="221"/>
      <c r="J274" s="217"/>
      <c r="K274" s="217"/>
      <c r="L274" s="222"/>
      <c r="M274" s="223"/>
      <c r="N274" s="224"/>
      <c r="O274" s="224"/>
      <c r="P274" s="224"/>
      <c r="Q274" s="224"/>
      <c r="R274" s="224"/>
      <c r="S274" s="224"/>
      <c r="T274" s="225"/>
      <c r="AT274" s="226" t="s">
        <v>149</v>
      </c>
      <c r="AU274" s="226" t="s">
        <v>81</v>
      </c>
      <c r="AV274" s="12" t="s">
        <v>81</v>
      </c>
      <c r="AW274" s="12" t="s">
        <v>34</v>
      </c>
      <c r="AX274" s="12" t="s">
        <v>79</v>
      </c>
      <c r="AY274" s="226" t="s">
        <v>139</v>
      </c>
    </row>
    <row r="275" spans="2:65" s="1" customFormat="1" ht="22.5" customHeight="1">
      <c r="B275" s="40"/>
      <c r="C275" s="192" t="s">
        <v>530</v>
      </c>
      <c r="D275" s="192" t="s">
        <v>142</v>
      </c>
      <c r="E275" s="193" t="s">
        <v>753</v>
      </c>
      <c r="F275" s="194" t="s">
        <v>754</v>
      </c>
      <c r="G275" s="195" t="s">
        <v>441</v>
      </c>
      <c r="H275" s="196">
        <v>0.126</v>
      </c>
      <c r="I275" s="197"/>
      <c r="J275" s="198">
        <f>ROUND(I275*H275,2)</f>
        <v>0</v>
      </c>
      <c r="K275" s="194" t="s">
        <v>146</v>
      </c>
      <c r="L275" s="60"/>
      <c r="M275" s="199" t="s">
        <v>21</v>
      </c>
      <c r="N275" s="200" t="s">
        <v>42</v>
      </c>
      <c r="O275" s="41"/>
      <c r="P275" s="201">
        <f>O275*H275</f>
        <v>0</v>
      </c>
      <c r="Q275" s="201">
        <v>0</v>
      </c>
      <c r="R275" s="201">
        <f>Q275*H275</f>
        <v>0</v>
      </c>
      <c r="S275" s="201">
        <v>2</v>
      </c>
      <c r="T275" s="202">
        <f>S275*H275</f>
        <v>0.252</v>
      </c>
      <c r="AR275" s="23" t="s">
        <v>147</v>
      </c>
      <c r="AT275" s="23" t="s">
        <v>142</v>
      </c>
      <c r="AU275" s="23" t="s">
        <v>81</v>
      </c>
      <c r="AY275" s="23" t="s">
        <v>139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3" t="s">
        <v>79</v>
      </c>
      <c r="BK275" s="203">
        <f>ROUND(I275*H275,2)</f>
        <v>0</v>
      </c>
      <c r="BL275" s="23" t="s">
        <v>147</v>
      </c>
      <c r="BM275" s="23" t="s">
        <v>755</v>
      </c>
    </row>
    <row r="276" spans="2:65" s="11" customFormat="1">
      <c r="B276" s="204"/>
      <c r="C276" s="205"/>
      <c r="D276" s="206" t="s">
        <v>149</v>
      </c>
      <c r="E276" s="207" t="s">
        <v>21</v>
      </c>
      <c r="F276" s="208" t="s">
        <v>584</v>
      </c>
      <c r="G276" s="205"/>
      <c r="H276" s="209" t="s">
        <v>21</v>
      </c>
      <c r="I276" s="210"/>
      <c r="J276" s="205"/>
      <c r="K276" s="205"/>
      <c r="L276" s="211"/>
      <c r="M276" s="212"/>
      <c r="N276" s="213"/>
      <c r="O276" s="213"/>
      <c r="P276" s="213"/>
      <c r="Q276" s="213"/>
      <c r="R276" s="213"/>
      <c r="S276" s="213"/>
      <c r="T276" s="214"/>
      <c r="AT276" s="215" t="s">
        <v>149</v>
      </c>
      <c r="AU276" s="215" t="s">
        <v>81</v>
      </c>
      <c r="AV276" s="11" t="s">
        <v>79</v>
      </c>
      <c r="AW276" s="11" t="s">
        <v>34</v>
      </c>
      <c r="AX276" s="11" t="s">
        <v>71</v>
      </c>
      <c r="AY276" s="215" t="s">
        <v>139</v>
      </c>
    </row>
    <row r="277" spans="2:65" s="12" customFormat="1">
      <c r="B277" s="216"/>
      <c r="C277" s="217"/>
      <c r="D277" s="229" t="s">
        <v>149</v>
      </c>
      <c r="E277" s="239" t="s">
        <v>21</v>
      </c>
      <c r="F277" s="240" t="s">
        <v>756</v>
      </c>
      <c r="G277" s="217"/>
      <c r="H277" s="241">
        <v>0.126</v>
      </c>
      <c r="I277" s="221"/>
      <c r="J277" s="217"/>
      <c r="K277" s="217"/>
      <c r="L277" s="222"/>
      <c r="M277" s="223"/>
      <c r="N277" s="224"/>
      <c r="O277" s="224"/>
      <c r="P277" s="224"/>
      <c r="Q277" s="224"/>
      <c r="R277" s="224"/>
      <c r="S277" s="224"/>
      <c r="T277" s="225"/>
      <c r="AT277" s="226" t="s">
        <v>149</v>
      </c>
      <c r="AU277" s="226" t="s">
        <v>81</v>
      </c>
      <c r="AV277" s="12" t="s">
        <v>81</v>
      </c>
      <c r="AW277" s="12" t="s">
        <v>34</v>
      </c>
      <c r="AX277" s="12" t="s">
        <v>79</v>
      </c>
      <c r="AY277" s="226" t="s">
        <v>139</v>
      </c>
    </row>
    <row r="278" spans="2:65" s="1" customFormat="1" ht="22.5" customHeight="1">
      <c r="B278" s="40"/>
      <c r="C278" s="192" t="s">
        <v>532</v>
      </c>
      <c r="D278" s="192" t="s">
        <v>142</v>
      </c>
      <c r="E278" s="193" t="s">
        <v>757</v>
      </c>
      <c r="F278" s="194" t="s">
        <v>758</v>
      </c>
      <c r="G278" s="195" t="s">
        <v>145</v>
      </c>
      <c r="H278" s="196">
        <v>2.6</v>
      </c>
      <c r="I278" s="197"/>
      <c r="J278" s="198">
        <f>ROUND(I278*H278,2)</f>
        <v>0</v>
      </c>
      <c r="K278" s="194" t="s">
        <v>21</v>
      </c>
      <c r="L278" s="60"/>
      <c r="M278" s="199" t="s">
        <v>21</v>
      </c>
      <c r="N278" s="200" t="s">
        <v>42</v>
      </c>
      <c r="O278" s="41"/>
      <c r="P278" s="201">
        <f>O278*H278</f>
        <v>0</v>
      </c>
      <c r="Q278" s="201">
        <v>0</v>
      </c>
      <c r="R278" s="201">
        <f>Q278*H278</f>
        <v>0</v>
      </c>
      <c r="S278" s="201">
        <v>0</v>
      </c>
      <c r="T278" s="202">
        <f>S278*H278</f>
        <v>0</v>
      </c>
      <c r="AR278" s="23" t="s">
        <v>147</v>
      </c>
      <c r="AT278" s="23" t="s">
        <v>142</v>
      </c>
      <c r="AU278" s="23" t="s">
        <v>81</v>
      </c>
      <c r="AY278" s="23" t="s">
        <v>139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23" t="s">
        <v>79</v>
      </c>
      <c r="BK278" s="203">
        <f>ROUND(I278*H278,2)</f>
        <v>0</v>
      </c>
      <c r="BL278" s="23" t="s">
        <v>147</v>
      </c>
      <c r="BM278" s="23" t="s">
        <v>759</v>
      </c>
    </row>
    <row r="279" spans="2:65" s="11" customFormat="1">
      <c r="B279" s="204"/>
      <c r="C279" s="205"/>
      <c r="D279" s="206" t="s">
        <v>149</v>
      </c>
      <c r="E279" s="207" t="s">
        <v>21</v>
      </c>
      <c r="F279" s="208" t="s">
        <v>584</v>
      </c>
      <c r="G279" s="205"/>
      <c r="H279" s="209" t="s">
        <v>21</v>
      </c>
      <c r="I279" s="210"/>
      <c r="J279" s="205"/>
      <c r="K279" s="205"/>
      <c r="L279" s="211"/>
      <c r="M279" s="212"/>
      <c r="N279" s="213"/>
      <c r="O279" s="213"/>
      <c r="P279" s="213"/>
      <c r="Q279" s="213"/>
      <c r="R279" s="213"/>
      <c r="S279" s="213"/>
      <c r="T279" s="214"/>
      <c r="AT279" s="215" t="s">
        <v>149</v>
      </c>
      <c r="AU279" s="215" t="s">
        <v>81</v>
      </c>
      <c r="AV279" s="11" t="s">
        <v>79</v>
      </c>
      <c r="AW279" s="11" t="s">
        <v>34</v>
      </c>
      <c r="AX279" s="11" t="s">
        <v>71</v>
      </c>
      <c r="AY279" s="215" t="s">
        <v>139</v>
      </c>
    </row>
    <row r="280" spans="2:65" s="12" customFormat="1">
      <c r="B280" s="216"/>
      <c r="C280" s="217"/>
      <c r="D280" s="229" t="s">
        <v>149</v>
      </c>
      <c r="E280" s="239" t="s">
        <v>21</v>
      </c>
      <c r="F280" s="240" t="s">
        <v>760</v>
      </c>
      <c r="G280" s="217"/>
      <c r="H280" s="241">
        <v>2.6</v>
      </c>
      <c r="I280" s="221"/>
      <c r="J280" s="217"/>
      <c r="K280" s="217"/>
      <c r="L280" s="222"/>
      <c r="M280" s="223"/>
      <c r="N280" s="224"/>
      <c r="O280" s="224"/>
      <c r="P280" s="224"/>
      <c r="Q280" s="224"/>
      <c r="R280" s="224"/>
      <c r="S280" s="224"/>
      <c r="T280" s="225"/>
      <c r="AT280" s="226" t="s">
        <v>149</v>
      </c>
      <c r="AU280" s="226" t="s">
        <v>81</v>
      </c>
      <c r="AV280" s="12" t="s">
        <v>81</v>
      </c>
      <c r="AW280" s="12" t="s">
        <v>34</v>
      </c>
      <c r="AX280" s="12" t="s">
        <v>79</v>
      </c>
      <c r="AY280" s="226" t="s">
        <v>139</v>
      </c>
    </row>
    <row r="281" spans="2:65" s="1" customFormat="1" ht="31.5" customHeight="1">
      <c r="B281" s="40"/>
      <c r="C281" s="192" t="s">
        <v>537</v>
      </c>
      <c r="D281" s="192" t="s">
        <v>142</v>
      </c>
      <c r="E281" s="193" t="s">
        <v>212</v>
      </c>
      <c r="F281" s="194" t="s">
        <v>213</v>
      </c>
      <c r="G281" s="195" t="s">
        <v>145</v>
      </c>
      <c r="H281" s="196">
        <v>13.6</v>
      </c>
      <c r="I281" s="197"/>
      <c r="J281" s="198">
        <f>ROUND(I281*H281,2)</f>
        <v>0</v>
      </c>
      <c r="K281" s="194" t="s">
        <v>146</v>
      </c>
      <c r="L281" s="60"/>
      <c r="M281" s="199" t="s">
        <v>21</v>
      </c>
      <c r="N281" s="200" t="s">
        <v>42</v>
      </c>
      <c r="O281" s="41"/>
      <c r="P281" s="201">
        <f>O281*H281</f>
        <v>0</v>
      </c>
      <c r="Q281" s="201">
        <v>0</v>
      </c>
      <c r="R281" s="201">
        <f>Q281*H281</f>
        <v>0</v>
      </c>
      <c r="S281" s="201">
        <v>7.5999999999999998E-2</v>
      </c>
      <c r="T281" s="202">
        <f>S281*H281</f>
        <v>1.0335999999999999</v>
      </c>
      <c r="AR281" s="23" t="s">
        <v>147</v>
      </c>
      <c r="AT281" s="23" t="s">
        <v>142</v>
      </c>
      <c r="AU281" s="23" t="s">
        <v>81</v>
      </c>
      <c r="AY281" s="23" t="s">
        <v>139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3" t="s">
        <v>79</v>
      </c>
      <c r="BK281" s="203">
        <f>ROUND(I281*H281,2)</f>
        <v>0</v>
      </c>
      <c r="BL281" s="23" t="s">
        <v>147</v>
      </c>
      <c r="BM281" s="23" t="s">
        <v>761</v>
      </c>
    </row>
    <row r="282" spans="2:65" s="11" customFormat="1">
      <c r="B282" s="204"/>
      <c r="C282" s="205"/>
      <c r="D282" s="206" t="s">
        <v>149</v>
      </c>
      <c r="E282" s="207" t="s">
        <v>21</v>
      </c>
      <c r="F282" s="208" t="s">
        <v>584</v>
      </c>
      <c r="G282" s="205"/>
      <c r="H282" s="209" t="s">
        <v>21</v>
      </c>
      <c r="I282" s="210"/>
      <c r="J282" s="205"/>
      <c r="K282" s="205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149</v>
      </c>
      <c r="AU282" s="215" t="s">
        <v>81</v>
      </c>
      <c r="AV282" s="11" t="s">
        <v>79</v>
      </c>
      <c r="AW282" s="11" t="s">
        <v>34</v>
      </c>
      <c r="AX282" s="11" t="s">
        <v>71</v>
      </c>
      <c r="AY282" s="215" t="s">
        <v>139</v>
      </c>
    </row>
    <row r="283" spans="2:65" s="12" customFormat="1">
      <c r="B283" s="216"/>
      <c r="C283" s="217"/>
      <c r="D283" s="206" t="s">
        <v>149</v>
      </c>
      <c r="E283" s="218" t="s">
        <v>21</v>
      </c>
      <c r="F283" s="219" t="s">
        <v>762</v>
      </c>
      <c r="G283" s="217"/>
      <c r="H283" s="220">
        <v>3.2</v>
      </c>
      <c r="I283" s="221"/>
      <c r="J283" s="217"/>
      <c r="K283" s="217"/>
      <c r="L283" s="222"/>
      <c r="M283" s="223"/>
      <c r="N283" s="224"/>
      <c r="O283" s="224"/>
      <c r="P283" s="224"/>
      <c r="Q283" s="224"/>
      <c r="R283" s="224"/>
      <c r="S283" s="224"/>
      <c r="T283" s="225"/>
      <c r="AT283" s="226" t="s">
        <v>149</v>
      </c>
      <c r="AU283" s="226" t="s">
        <v>81</v>
      </c>
      <c r="AV283" s="12" t="s">
        <v>81</v>
      </c>
      <c r="AW283" s="12" t="s">
        <v>34</v>
      </c>
      <c r="AX283" s="12" t="s">
        <v>71</v>
      </c>
      <c r="AY283" s="226" t="s">
        <v>139</v>
      </c>
    </row>
    <row r="284" spans="2:65" s="12" customFormat="1">
      <c r="B284" s="216"/>
      <c r="C284" s="217"/>
      <c r="D284" s="206" t="s">
        <v>149</v>
      </c>
      <c r="E284" s="218" t="s">
        <v>21</v>
      </c>
      <c r="F284" s="219" t="s">
        <v>763</v>
      </c>
      <c r="G284" s="217"/>
      <c r="H284" s="220">
        <v>10.4</v>
      </c>
      <c r="I284" s="221"/>
      <c r="J284" s="217"/>
      <c r="K284" s="217"/>
      <c r="L284" s="222"/>
      <c r="M284" s="223"/>
      <c r="N284" s="224"/>
      <c r="O284" s="224"/>
      <c r="P284" s="224"/>
      <c r="Q284" s="224"/>
      <c r="R284" s="224"/>
      <c r="S284" s="224"/>
      <c r="T284" s="225"/>
      <c r="AT284" s="226" t="s">
        <v>149</v>
      </c>
      <c r="AU284" s="226" t="s">
        <v>81</v>
      </c>
      <c r="AV284" s="12" t="s">
        <v>81</v>
      </c>
      <c r="AW284" s="12" t="s">
        <v>34</v>
      </c>
      <c r="AX284" s="12" t="s">
        <v>71</v>
      </c>
      <c r="AY284" s="226" t="s">
        <v>139</v>
      </c>
    </row>
    <row r="285" spans="2:65" s="13" customFormat="1">
      <c r="B285" s="227"/>
      <c r="C285" s="228"/>
      <c r="D285" s="229" t="s">
        <v>149</v>
      </c>
      <c r="E285" s="230" t="s">
        <v>21</v>
      </c>
      <c r="F285" s="231" t="s">
        <v>160</v>
      </c>
      <c r="G285" s="228"/>
      <c r="H285" s="232">
        <v>13.6</v>
      </c>
      <c r="I285" s="233"/>
      <c r="J285" s="228"/>
      <c r="K285" s="228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149</v>
      </c>
      <c r="AU285" s="238" t="s">
        <v>81</v>
      </c>
      <c r="AV285" s="13" t="s">
        <v>147</v>
      </c>
      <c r="AW285" s="13" t="s">
        <v>34</v>
      </c>
      <c r="AX285" s="13" t="s">
        <v>79</v>
      </c>
      <c r="AY285" s="238" t="s">
        <v>139</v>
      </c>
    </row>
    <row r="286" spans="2:65" s="1" customFormat="1" ht="44.25" customHeight="1">
      <c r="B286" s="40"/>
      <c r="C286" s="192" t="s">
        <v>764</v>
      </c>
      <c r="D286" s="192" t="s">
        <v>142</v>
      </c>
      <c r="E286" s="193" t="s">
        <v>467</v>
      </c>
      <c r="F286" s="194" t="s">
        <v>468</v>
      </c>
      <c r="G286" s="195" t="s">
        <v>285</v>
      </c>
      <c r="H286" s="196">
        <v>2.8</v>
      </c>
      <c r="I286" s="197"/>
      <c r="J286" s="198">
        <f>ROUND(I286*H286,2)</f>
        <v>0</v>
      </c>
      <c r="K286" s="194" t="s">
        <v>146</v>
      </c>
      <c r="L286" s="60"/>
      <c r="M286" s="199" t="s">
        <v>21</v>
      </c>
      <c r="N286" s="200" t="s">
        <v>42</v>
      </c>
      <c r="O286" s="41"/>
      <c r="P286" s="201">
        <f>O286*H286</f>
        <v>0</v>
      </c>
      <c r="Q286" s="201">
        <v>0</v>
      </c>
      <c r="R286" s="201">
        <f>Q286*H286</f>
        <v>0</v>
      </c>
      <c r="S286" s="201">
        <v>6.5000000000000002E-2</v>
      </c>
      <c r="T286" s="202">
        <f>S286*H286</f>
        <v>0.182</v>
      </c>
      <c r="AR286" s="23" t="s">
        <v>147</v>
      </c>
      <c r="AT286" s="23" t="s">
        <v>142</v>
      </c>
      <c r="AU286" s="23" t="s">
        <v>81</v>
      </c>
      <c r="AY286" s="23" t="s">
        <v>139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23" t="s">
        <v>79</v>
      </c>
      <c r="BK286" s="203">
        <f>ROUND(I286*H286,2)</f>
        <v>0</v>
      </c>
      <c r="BL286" s="23" t="s">
        <v>147</v>
      </c>
      <c r="BM286" s="23" t="s">
        <v>765</v>
      </c>
    </row>
    <row r="287" spans="2:65" s="11" customFormat="1">
      <c r="B287" s="204"/>
      <c r="C287" s="205"/>
      <c r="D287" s="206" t="s">
        <v>149</v>
      </c>
      <c r="E287" s="207" t="s">
        <v>21</v>
      </c>
      <c r="F287" s="208" t="s">
        <v>584</v>
      </c>
      <c r="G287" s="205"/>
      <c r="H287" s="209" t="s">
        <v>21</v>
      </c>
      <c r="I287" s="210"/>
      <c r="J287" s="205"/>
      <c r="K287" s="205"/>
      <c r="L287" s="211"/>
      <c r="M287" s="212"/>
      <c r="N287" s="213"/>
      <c r="O287" s="213"/>
      <c r="P287" s="213"/>
      <c r="Q287" s="213"/>
      <c r="R287" s="213"/>
      <c r="S287" s="213"/>
      <c r="T287" s="214"/>
      <c r="AT287" s="215" t="s">
        <v>149</v>
      </c>
      <c r="AU287" s="215" t="s">
        <v>81</v>
      </c>
      <c r="AV287" s="11" t="s">
        <v>79</v>
      </c>
      <c r="AW287" s="11" t="s">
        <v>34</v>
      </c>
      <c r="AX287" s="11" t="s">
        <v>71</v>
      </c>
      <c r="AY287" s="215" t="s">
        <v>139</v>
      </c>
    </row>
    <row r="288" spans="2:65" s="12" customFormat="1">
      <c r="B288" s="216"/>
      <c r="C288" s="217"/>
      <c r="D288" s="229" t="s">
        <v>149</v>
      </c>
      <c r="E288" s="239" t="s">
        <v>21</v>
      </c>
      <c r="F288" s="240" t="s">
        <v>766</v>
      </c>
      <c r="G288" s="217"/>
      <c r="H288" s="241">
        <v>2.8</v>
      </c>
      <c r="I288" s="221"/>
      <c r="J288" s="217"/>
      <c r="K288" s="217"/>
      <c r="L288" s="222"/>
      <c r="M288" s="223"/>
      <c r="N288" s="224"/>
      <c r="O288" s="224"/>
      <c r="P288" s="224"/>
      <c r="Q288" s="224"/>
      <c r="R288" s="224"/>
      <c r="S288" s="224"/>
      <c r="T288" s="225"/>
      <c r="AT288" s="226" t="s">
        <v>149</v>
      </c>
      <c r="AU288" s="226" t="s">
        <v>81</v>
      </c>
      <c r="AV288" s="12" t="s">
        <v>81</v>
      </c>
      <c r="AW288" s="12" t="s">
        <v>34</v>
      </c>
      <c r="AX288" s="12" t="s">
        <v>79</v>
      </c>
      <c r="AY288" s="226" t="s">
        <v>139</v>
      </c>
    </row>
    <row r="289" spans="2:65" s="1" customFormat="1" ht="22.5" customHeight="1">
      <c r="B289" s="40"/>
      <c r="C289" s="192" t="s">
        <v>767</v>
      </c>
      <c r="D289" s="192" t="s">
        <v>142</v>
      </c>
      <c r="E289" s="193" t="s">
        <v>459</v>
      </c>
      <c r="F289" s="194" t="s">
        <v>460</v>
      </c>
      <c r="G289" s="195" t="s">
        <v>250</v>
      </c>
      <c r="H289" s="196">
        <v>1</v>
      </c>
      <c r="I289" s="197"/>
      <c r="J289" s="198">
        <f>ROUND(I289*H289,2)</f>
        <v>0</v>
      </c>
      <c r="K289" s="194" t="s">
        <v>21</v>
      </c>
      <c r="L289" s="60"/>
      <c r="M289" s="199" t="s">
        <v>21</v>
      </c>
      <c r="N289" s="200" t="s">
        <v>42</v>
      </c>
      <c r="O289" s="41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AR289" s="23" t="s">
        <v>147</v>
      </c>
      <c r="AT289" s="23" t="s">
        <v>142</v>
      </c>
      <c r="AU289" s="23" t="s">
        <v>81</v>
      </c>
      <c r="AY289" s="23" t="s">
        <v>139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23" t="s">
        <v>79</v>
      </c>
      <c r="BK289" s="203">
        <f>ROUND(I289*H289,2)</f>
        <v>0</v>
      </c>
      <c r="BL289" s="23" t="s">
        <v>147</v>
      </c>
      <c r="BM289" s="23" t="s">
        <v>768</v>
      </c>
    </row>
    <row r="290" spans="2:65" s="11" customFormat="1">
      <c r="B290" s="204"/>
      <c r="C290" s="205"/>
      <c r="D290" s="206" t="s">
        <v>149</v>
      </c>
      <c r="E290" s="207" t="s">
        <v>21</v>
      </c>
      <c r="F290" s="208" t="s">
        <v>462</v>
      </c>
      <c r="G290" s="205"/>
      <c r="H290" s="209" t="s">
        <v>21</v>
      </c>
      <c r="I290" s="210"/>
      <c r="J290" s="205"/>
      <c r="K290" s="205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149</v>
      </c>
      <c r="AU290" s="215" t="s">
        <v>81</v>
      </c>
      <c r="AV290" s="11" t="s">
        <v>79</v>
      </c>
      <c r="AW290" s="11" t="s">
        <v>34</v>
      </c>
      <c r="AX290" s="11" t="s">
        <v>71</v>
      </c>
      <c r="AY290" s="215" t="s">
        <v>139</v>
      </c>
    </row>
    <row r="291" spans="2:65" s="11" customFormat="1">
      <c r="B291" s="204"/>
      <c r="C291" s="205"/>
      <c r="D291" s="206" t="s">
        <v>149</v>
      </c>
      <c r="E291" s="207" t="s">
        <v>21</v>
      </c>
      <c r="F291" s="208" t="s">
        <v>769</v>
      </c>
      <c r="G291" s="205"/>
      <c r="H291" s="209" t="s">
        <v>21</v>
      </c>
      <c r="I291" s="210"/>
      <c r="J291" s="205"/>
      <c r="K291" s="205"/>
      <c r="L291" s="211"/>
      <c r="M291" s="212"/>
      <c r="N291" s="213"/>
      <c r="O291" s="213"/>
      <c r="P291" s="213"/>
      <c r="Q291" s="213"/>
      <c r="R291" s="213"/>
      <c r="S291" s="213"/>
      <c r="T291" s="214"/>
      <c r="AT291" s="215" t="s">
        <v>149</v>
      </c>
      <c r="AU291" s="215" t="s">
        <v>81</v>
      </c>
      <c r="AV291" s="11" t="s">
        <v>79</v>
      </c>
      <c r="AW291" s="11" t="s">
        <v>34</v>
      </c>
      <c r="AX291" s="11" t="s">
        <v>71</v>
      </c>
      <c r="AY291" s="215" t="s">
        <v>139</v>
      </c>
    </row>
    <row r="292" spans="2:65" s="11" customFormat="1" ht="27">
      <c r="B292" s="204"/>
      <c r="C292" s="205"/>
      <c r="D292" s="206" t="s">
        <v>149</v>
      </c>
      <c r="E292" s="207" t="s">
        <v>21</v>
      </c>
      <c r="F292" s="208" t="s">
        <v>464</v>
      </c>
      <c r="G292" s="205"/>
      <c r="H292" s="209" t="s">
        <v>21</v>
      </c>
      <c r="I292" s="210"/>
      <c r="J292" s="205"/>
      <c r="K292" s="205"/>
      <c r="L292" s="211"/>
      <c r="M292" s="212"/>
      <c r="N292" s="213"/>
      <c r="O292" s="213"/>
      <c r="P292" s="213"/>
      <c r="Q292" s="213"/>
      <c r="R292" s="213"/>
      <c r="S292" s="213"/>
      <c r="T292" s="214"/>
      <c r="AT292" s="215" t="s">
        <v>149</v>
      </c>
      <c r="AU292" s="215" t="s">
        <v>81</v>
      </c>
      <c r="AV292" s="11" t="s">
        <v>79</v>
      </c>
      <c r="AW292" s="11" t="s">
        <v>34</v>
      </c>
      <c r="AX292" s="11" t="s">
        <v>71</v>
      </c>
      <c r="AY292" s="215" t="s">
        <v>139</v>
      </c>
    </row>
    <row r="293" spans="2:65" s="11" customFormat="1">
      <c r="B293" s="204"/>
      <c r="C293" s="205"/>
      <c r="D293" s="206" t="s">
        <v>149</v>
      </c>
      <c r="E293" s="207" t="s">
        <v>21</v>
      </c>
      <c r="F293" s="208" t="s">
        <v>465</v>
      </c>
      <c r="G293" s="205"/>
      <c r="H293" s="209" t="s">
        <v>21</v>
      </c>
      <c r="I293" s="210"/>
      <c r="J293" s="205"/>
      <c r="K293" s="205"/>
      <c r="L293" s="211"/>
      <c r="M293" s="212"/>
      <c r="N293" s="213"/>
      <c r="O293" s="213"/>
      <c r="P293" s="213"/>
      <c r="Q293" s="213"/>
      <c r="R293" s="213"/>
      <c r="S293" s="213"/>
      <c r="T293" s="214"/>
      <c r="AT293" s="215" t="s">
        <v>149</v>
      </c>
      <c r="AU293" s="215" t="s">
        <v>81</v>
      </c>
      <c r="AV293" s="11" t="s">
        <v>79</v>
      </c>
      <c r="AW293" s="11" t="s">
        <v>34</v>
      </c>
      <c r="AX293" s="11" t="s">
        <v>71</v>
      </c>
      <c r="AY293" s="215" t="s">
        <v>139</v>
      </c>
    </row>
    <row r="294" spans="2:65" s="12" customFormat="1">
      <c r="B294" s="216"/>
      <c r="C294" s="217"/>
      <c r="D294" s="229" t="s">
        <v>149</v>
      </c>
      <c r="E294" s="239" t="s">
        <v>21</v>
      </c>
      <c r="F294" s="240" t="s">
        <v>466</v>
      </c>
      <c r="G294" s="217"/>
      <c r="H294" s="241">
        <v>1</v>
      </c>
      <c r="I294" s="221"/>
      <c r="J294" s="217"/>
      <c r="K294" s="217"/>
      <c r="L294" s="222"/>
      <c r="M294" s="223"/>
      <c r="N294" s="224"/>
      <c r="O294" s="224"/>
      <c r="P294" s="224"/>
      <c r="Q294" s="224"/>
      <c r="R294" s="224"/>
      <c r="S294" s="224"/>
      <c r="T294" s="225"/>
      <c r="AT294" s="226" t="s">
        <v>149</v>
      </c>
      <c r="AU294" s="226" t="s">
        <v>81</v>
      </c>
      <c r="AV294" s="12" t="s">
        <v>81</v>
      </c>
      <c r="AW294" s="12" t="s">
        <v>34</v>
      </c>
      <c r="AX294" s="12" t="s">
        <v>79</v>
      </c>
      <c r="AY294" s="226" t="s">
        <v>139</v>
      </c>
    </row>
    <row r="295" spans="2:65" s="1" customFormat="1" ht="44.25" customHeight="1">
      <c r="B295" s="40"/>
      <c r="C295" s="192" t="s">
        <v>770</v>
      </c>
      <c r="D295" s="192" t="s">
        <v>142</v>
      </c>
      <c r="E295" s="193" t="s">
        <v>471</v>
      </c>
      <c r="F295" s="194" t="s">
        <v>472</v>
      </c>
      <c r="G295" s="195" t="s">
        <v>145</v>
      </c>
      <c r="H295" s="196">
        <v>3.8</v>
      </c>
      <c r="I295" s="197"/>
      <c r="J295" s="198">
        <f>ROUND(I295*H295,2)</f>
        <v>0</v>
      </c>
      <c r="K295" s="194" t="s">
        <v>146</v>
      </c>
      <c r="L295" s="60"/>
      <c r="M295" s="199" t="s">
        <v>21</v>
      </c>
      <c r="N295" s="200" t="s">
        <v>42</v>
      </c>
      <c r="O295" s="41"/>
      <c r="P295" s="201">
        <f>O295*H295</f>
        <v>0</v>
      </c>
      <c r="Q295" s="201">
        <v>0</v>
      </c>
      <c r="R295" s="201">
        <f>Q295*H295</f>
        <v>0</v>
      </c>
      <c r="S295" s="201">
        <v>0.27</v>
      </c>
      <c r="T295" s="202">
        <f>S295*H295</f>
        <v>1.026</v>
      </c>
      <c r="AR295" s="23" t="s">
        <v>147</v>
      </c>
      <c r="AT295" s="23" t="s">
        <v>142</v>
      </c>
      <c r="AU295" s="23" t="s">
        <v>81</v>
      </c>
      <c r="AY295" s="23" t="s">
        <v>139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3" t="s">
        <v>79</v>
      </c>
      <c r="BK295" s="203">
        <f>ROUND(I295*H295,2)</f>
        <v>0</v>
      </c>
      <c r="BL295" s="23" t="s">
        <v>147</v>
      </c>
      <c r="BM295" s="23" t="s">
        <v>771</v>
      </c>
    </row>
    <row r="296" spans="2:65" s="11" customFormat="1">
      <c r="B296" s="204"/>
      <c r="C296" s="205"/>
      <c r="D296" s="206" t="s">
        <v>149</v>
      </c>
      <c r="E296" s="207" t="s">
        <v>21</v>
      </c>
      <c r="F296" s="208" t="s">
        <v>584</v>
      </c>
      <c r="G296" s="205"/>
      <c r="H296" s="209" t="s">
        <v>21</v>
      </c>
      <c r="I296" s="210"/>
      <c r="J296" s="205"/>
      <c r="K296" s="205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149</v>
      </c>
      <c r="AU296" s="215" t="s">
        <v>81</v>
      </c>
      <c r="AV296" s="11" t="s">
        <v>79</v>
      </c>
      <c r="AW296" s="11" t="s">
        <v>34</v>
      </c>
      <c r="AX296" s="11" t="s">
        <v>71</v>
      </c>
      <c r="AY296" s="215" t="s">
        <v>139</v>
      </c>
    </row>
    <row r="297" spans="2:65" s="12" customFormat="1">
      <c r="B297" s="216"/>
      <c r="C297" s="217"/>
      <c r="D297" s="229" t="s">
        <v>149</v>
      </c>
      <c r="E297" s="239" t="s">
        <v>21</v>
      </c>
      <c r="F297" s="240" t="s">
        <v>772</v>
      </c>
      <c r="G297" s="217"/>
      <c r="H297" s="241">
        <v>3.8</v>
      </c>
      <c r="I297" s="221"/>
      <c r="J297" s="217"/>
      <c r="K297" s="217"/>
      <c r="L297" s="222"/>
      <c r="M297" s="223"/>
      <c r="N297" s="224"/>
      <c r="O297" s="224"/>
      <c r="P297" s="224"/>
      <c r="Q297" s="224"/>
      <c r="R297" s="224"/>
      <c r="S297" s="224"/>
      <c r="T297" s="225"/>
      <c r="AT297" s="226" t="s">
        <v>149</v>
      </c>
      <c r="AU297" s="226" t="s">
        <v>81</v>
      </c>
      <c r="AV297" s="12" t="s">
        <v>81</v>
      </c>
      <c r="AW297" s="12" t="s">
        <v>34</v>
      </c>
      <c r="AX297" s="12" t="s">
        <v>79</v>
      </c>
      <c r="AY297" s="226" t="s">
        <v>139</v>
      </c>
    </row>
    <row r="298" spans="2:65" s="1" customFormat="1" ht="22.5" customHeight="1">
      <c r="B298" s="40"/>
      <c r="C298" s="192" t="s">
        <v>773</v>
      </c>
      <c r="D298" s="192" t="s">
        <v>142</v>
      </c>
      <c r="E298" s="193" t="s">
        <v>475</v>
      </c>
      <c r="F298" s="194" t="s">
        <v>476</v>
      </c>
      <c r="G298" s="195" t="s">
        <v>285</v>
      </c>
      <c r="H298" s="196">
        <v>12.6</v>
      </c>
      <c r="I298" s="197"/>
      <c r="J298" s="198">
        <f>ROUND(I298*H298,2)</f>
        <v>0</v>
      </c>
      <c r="K298" s="194" t="s">
        <v>21</v>
      </c>
      <c r="L298" s="60"/>
      <c r="M298" s="199" t="s">
        <v>21</v>
      </c>
      <c r="N298" s="200" t="s">
        <v>42</v>
      </c>
      <c r="O298" s="41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AR298" s="23" t="s">
        <v>147</v>
      </c>
      <c r="AT298" s="23" t="s">
        <v>142</v>
      </c>
      <c r="AU298" s="23" t="s">
        <v>81</v>
      </c>
      <c r="AY298" s="23" t="s">
        <v>139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23" t="s">
        <v>79</v>
      </c>
      <c r="BK298" s="203">
        <f>ROUND(I298*H298,2)</f>
        <v>0</v>
      </c>
      <c r="BL298" s="23" t="s">
        <v>147</v>
      </c>
      <c r="BM298" s="23" t="s">
        <v>774</v>
      </c>
    </row>
    <row r="299" spans="2:65" s="11" customFormat="1">
      <c r="B299" s="204"/>
      <c r="C299" s="205"/>
      <c r="D299" s="206" t="s">
        <v>149</v>
      </c>
      <c r="E299" s="207" t="s">
        <v>21</v>
      </c>
      <c r="F299" s="208" t="s">
        <v>205</v>
      </c>
      <c r="G299" s="205"/>
      <c r="H299" s="209" t="s">
        <v>21</v>
      </c>
      <c r="I299" s="210"/>
      <c r="J299" s="205"/>
      <c r="K299" s="205"/>
      <c r="L299" s="211"/>
      <c r="M299" s="212"/>
      <c r="N299" s="213"/>
      <c r="O299" s="213"/>
      <c r="P299" s="213"/>
      <c r="Q299" s="213"/>
      <c r="R299" s="213"/>
      <c r="S299" s="213"/>
      <c r="T299" s="214"/>
      <c r="AT299" s="215" t="s">
        <v>149</v>
      </c>
      <c r="AU299" s="215" t="s">
        <v>81</v>
      </c>
      <c r="AV299" s="11" t="s">
        <v>79</v>
      </c>
      <c r="AW299" s="11" t="s">
        <v>34</v>
      </c>
      <c r="AX299" s="11" t="s">
        <v>71</v>
      </c>
      <c r="AY299" s="215" t="s">
        <v>139</v>
      </c>
    </row>
    <row r="300" spans="2:65" s="12" customFormat="1">
      <c r="B300" s="216"/>
      <c r="C300" s="217"/>
      <c r="D300" s="229" t="s">
        <v>149</v>
      </c>
      <c r="E300" s="239" t="s">
        <v>21</v>
      </c>
      <c r="F300" s="240" t="s">
        <v>775</v>
      </c>
      <c r="G300" s="217"/>
      <c r="H300" s="241">
        <v>12.6</v>
      </c>
      <c r="I300" s="221"/>
      <c r="J300" s="217"/>
      <c r="K300" s="217"/>
      <c r="L300" s="222"/>
      <c r="M300" s="223"/>
      <c r="N300" s="224"/>
      <c r="O300" s="224"/>
      <c r="P300" s="224"/>
      <c r="Q300" s="224"/>
      <c r="R300" s="224"/>
      <c r="S300" s="224"/>
      <c r="T300" s="225"/>
      <c r="AT300" s="226" t="s">
        <v>149</v>
      </c>
      <c r="AU300" s="226" t="s">
        <v>81</v>
      </c>
      <c r="AV300" s="12" t="s">
        <v>81</v>
      </c>
      <c r="AW300" s="12" t="s">
        <v>34</v>
      </c>
      <c r="AX300" s="12" t="s">
        <v>79</v>
      </c>
      <c r="AY300" s="226" t="s">
        <v>139</v>
      </c>
    </row>
    <row r="301" spans="2:65" s="1" customFormat="1" ht="31.5" customHeight="1">
      <c r="B301" s="40"/>
      <c r="C301" s="192" t="s">
        <v>776</v>
      </c>
      <c r="D301" s="192" t="s">
        <v>142</v>
      </c>
      <c r="E301" s="193" t="s">
        <v>777</v>
      </c>
      <c r="F301" s="194" t="s">
        <v>778</v>
      </c>
      <c r="G301" s="195" t="s">
        <v>145</v>
      </c>
      <c r="H301" s="196">
        <v>20.605</v>
      </c>
      <c r="I301" s="197"/>
      <c r="J301" s="198">
        <f>ROUND(I301*H301,2)</f>
        <v>0</v>
      </c>
      <c r="K301" s="194" t="s">
        <v>146</v>
      </c>
      <c r="L301" s="60"/>
      <c r="M301" s="199" t="s">
        <v>21</v>
      </c>
      <c r="N301" s="200" t="s">
        <v>42</v>
      </c>
      <c r="O301" s="41"/>
      <c r="P301" s="201">
        <f>O301*H301</f>
        <v>0</v>
      </c>
      <c r="Q301" s="201">
        <v>0</v>
      </c>
      <c r="R301" s="201">
        <f>Q301*H301</f>
        <v>0</v>
      </c>
      <c r="S301" s="201">
        <v>0.13100000000000001</v>
      </c>
      <c r="T301" s="202">
        <f>S301*H301</f>
        <v>2.699255</v>
      </c>
      <c r="AR301" s="23" t="s">
        <v>147</v>
      </c>
      <c r="AT301" s="23" t="s">
        <v>142</v>
      </c>
      <c r="AU301" s="23" t="s">
        <v>81</v>
      </c>
      <c r="AY301" s="23" t="s">
        <v>139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3" t="s">
        <v>79</v>
      </c>
      <c r="BK301" s="203">
        <f>ROUND(I301*H301,2)</f>
        <v>0</v>
      </c>
      <c r="BL301" s="23" t="s">
        <v>147</v>
      </c>
      <c r="BM301" s="23" t="s">
        <v>779</v>
      </c>
    </row>
    <row r="302" spans="2:65" s="11" customFormat="1">
      <c r="B302" s="204"/>
      <c r="C302" s="205"/>
      <c r="D302" s="206" t="s">
        <v>149</v>
      </c>
      <c r="E302" s="207" t="s">
        <v>21</v>
      </c>
      <c r="F302" s="208" t="s">
        <v>584</v>
      </c>
      <c r="G302" s="205"/>
      <c r="H302" s="209" t="s">
        <v>21</v>
      </c>
      <c r="I302" s="210"/>
      <c r="J302" s="205"/>
      <c r="K302" s="205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149</v>
      </c>
      <c r="AU302" s="215" t="s">
        <v>81</v>
      </c>
      <c r="AV302" s="11" t="s">
        <v>79</v>
      </c>
      <c r="AW302" s="11" t="s">
        <v>34</v>
      </c>
      <c r="AX302" s="11" t="s">
        <v>71</v>
      </c>
      <c r="AY302" s="215" t="s">
        <v>139</v>
      </c>
    </row>
    <row r="303" spans="2:65" s="11" customFormat="1">
      <c r="B303" s="204"/>
      <c r="C303" s="205"/>
      <c r="D303" s="206" t="s">
        <v>149</v>
      </c>
      <c r="E303" s="207" t="s">
        <v>21</v>
      </c>
      <c r="F303" s="208" t="s">
        <v>780</v>
      </c>
      <c r="G303" s="205"/>
      <c r="H303" s="209" t="s">
        <v>21</v>
      </c>
      <c r="I303" s="210"/>
      <c r="J303" s="205"/>
      <c r="K303" s="205"/>
      <c r="L303" s="211"/>
      <c r="M303" s="212"/>
      <c r="N303" s="213"/>
      <c r="O303" s="213"/>
      <c r="P303" s="213"/>
      <c r="Q303" s="213"/>
      <c r="R303" s="213"/>
      <c r="S303" s="213"/>
      <c r="T303" s="214"/>
      <c r="AT303" s="215" t="s">
        <v>149</v>
      </c>
      <c r="AU303" s="215" t="s">
        <v>81</v>
      </c>
      <c r="AV303" s="11" t="s">
        <v>79</v>
      </c>
      <c r="AW303" s="11" t="s">
        <v>34</v>
      </c>
      <c r="AX303" s="11" t="s">
        <v>71</v>
      </c>
      <c r="AY303" s="215" t="s">
        <v>139</v>
      </c>
    </row>
    <row r="304" spans="2:65" s="12" customFormat="1">
      <c r="B304" s="216"/>
      <c r="C304" s="217"/>
      <c r="D304" s="206" t="s">
        <v>149</v>
      </c>
      <c r="E304" s="218" t="s">
        <v>21</v>
      </c>
      <c r="F304" s="219" t="s">
        <v>781</v>
      </c>
      <c r="G304" s="217"/>
      <c r="H304" s="220">
        <v>7.4420000000000002</v>
      </c>
      <c r="I304" s="221"/>
      <c r="J304" s="217"/>
      <c r="K304" s="217"/>
      <c r="L304" s="222"/>
      <c r="M304" s="223"/>
      <c r="N304" s="224"/>
      <c r="O304" s="224"/>
      <c r="P304" s="224"/>
      <c r="Q304" s="224"/>
      <c r="R304" s="224"/>
      <c r="S304" s="224"/>
      <c r="T304" s="225"/>
      <c r="AT304" s="226" t="s">
        <v>149</v>
      </c>
      <c r="AU304" s="226" t="s">
        <v>81</v>
      </c>
      <c r="AV304" s="12" t="s">
        <v>81</v>
      </c>
      <c r="AW304" s="12" t="s">
        <v>34</v>
      </c>
      <c r="AX304" s="12" t="s">
        <v>71</v>
      </c>
      <c r="AY304" s="226" t="s">
        <v>139</v>
      </c>
    </row>
    <row r="305" spans="2:65" s="12" customFormat="1">
      <c r="B305" s="216"/>
      <c r="C305" s="217"/>
      <c r="D305" s="206" t="s">
        <v>149</v>
      </c>
      <c r="E305" s="218" t="s">
        <v>21</v>
      </c>
      <c r="F305" s="219" t="s">
        <v>782</v>
      </c>
      <c r="G305" s="217"/>
      <c r="H305" s="220">
        <v>9.9030000000000005</v>
      </c>
      <c r="I305" s="221"/>
      <c r="J305" s="217"/>
      <c r="K305" s="217"/>
      <c r="L305" s="222"/>
      <c r="M305" s="223"/>
      <c r="N305" s="224"/>
      <c r="O305" s="224"/>
      <c r="P305" s="224"/>
      <c r="Q305" s="224"/>
      <c r="R305" s="224"/>
      <c r="S305" s="224"/>
      <c r="T305" s="225"/>
      <c r="AT305" s="226" t="s">
        <v>149</v>
      </c>
      <c r="AU305" s="226" t="s">
        <v>81</v>
      </c>
      <c r="AV305" s="12" t="s">
        <v>81</v>
      </c>
      <c r="AW305" s="12" t="s">
        <v>34</v>
      </c>
      <c r="AX305" s="12" t="s">
        <v>71</v>
      </c>
      <c r="AY305" s="226" t="s">
        <v>139</v>
      </c>
    </row>
    <row r="306" spans="2:65" s="12" customFormat="1">
      <c r="B306" s="216"/>
      <c r="C306" s="217"/>
      <c r="D306" s="206" t="s">
        <v>149</v>
      </c>
      <c r="E306" s="218" t="s">
        <v>21</v>
      </c>
      <c r="F306" s="219" t="s">
        <v>783</v>
      </c>
      <c r="G306" s="217"/>
      <c r="H306" s="220">
        <v>3.26</v>
      </c>
      <c r="I306" s="221"/>
      <c r="J306" s="217"/>
      <c r="K306" s="217"/>
      <c r="L306" s="222"/>
      <c r="M306" s="223"/>
      <c r="N306" s="224"/>
      <c r="O306" s="224"/>
      <c r="P306" s="224"/>
      <c r="Q306" s="224"/>
      <c r="R306" s="224"/>
      <c r="S306" s="224"/>
      <c r="T306" s="225"/>
      <c r="AT306" s="226" t="s">
        <v>149</v>
      </c>
      <c r="AU306" s="226" t="s">
        <v>81</v>
      </c>
      <c r="AV306" s="12" t="s">
        <v>81</v>
      </c>
      <c r="AW306" s="12" t="s">
        <v>34</v>
      </c>
      <c r="AX306" s="12" t="s">
        <v>71</v>
      </c>
      <c r="AY306" s="226" t="s">
        <v>139</v>
      </c>
    </row>
    <row r="307" spans="2:65" s="13" customFormat="1">
      <c r="B307" s="227"/>
      <c r="C307" s="228"/>
      <c r="D307" s="229" t="s">
        <v>149</v>
      </c>
      <c r="E307" s="230" t="s">
        <v>21</v>
      </c>
      <c r="F307" s="231" t="s">
        <v>160</v>
      </c>
      <c r="G307" s="228"/>
      <c r="H307" s="232">
        <v>20.605</v>
      </c>
      <c r="I307" s="233"/>
      <c r="J307" s="228"/>
      <c r="K307" s="228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149</v>
      </c>
      <c r="AU307" s="238" t="s">
        <v>81</v>
      </c>
      <c r="AV307" s="13" t="s">
        <v>147</v>
      </c>
      <c r="AW307" s="13" t="s">
        <v>34</v>
      </c>
      <c r="AX307" s="13" t="s">
        <v>79</v>
      </c>
      <c r="AY307" s="238" t="s">
        <v>139</v>
      </c>
    </row>
    <row r="308" spans="2:65" s="1" customFormat="1" ht="31.5" customHeight="1">
      <c r="B308" s="40"/>
      <c r="C308" s="192" t="s">
        <v>784</v>
      </c>
      <c r="D308" s="192" t="s">
        <v>142</v>
      </c>
      <c r="E308" s="193" t="s">
        <v>785</v>
      </c>
      <c r="F308" s="194" t="s">
        <v>786</v>
      </c>
      <c r="G308" s="195" t="s">
        <v>145</v>
      </c>
      <c r="H308" s="196">
        <v>34.758000000000003</v>
      </c>
      <c r="I308" s="197"/>
      <c r="J308" s="198">
        <f>ROUND(I308*H308,2)</f>
        <v>0</v>
      </c>
      <c r="K308" s="194" t="s">
        <v>146</v>
      </c>
      <c r="L308" s="60"/>
      <c r="M308" s="199" t="s">
        <v>21</v>
      </c>
      <c r="N308" s="200" t="s">
        <v>42</v>
      </c>
      <c r="O308" s="41"/>
      <c r="P308" s="201">
        <f>O308*H308</f>
        <v>0</v>
      </c>
      <c r="Q308" s="201">
        <v>0</v>
      </c>
      <c r="R308" s="201">
        <f>Q308*H308</f>
        <v>0</v>
      </c>
      <c r="S308" s="201">
        <v>0.26100000000000001</v>
      </c>
      <c r="T308" s="202">
        <f>S308*H308</f>
        <v>9.0718380000000014</v>
      </c>
      <c r="AR308" s="23" t="s">
        <v>147</v>
      </c>
      <c r="AT308" s="23" t="s">
        <v>142</v>
      </c>
      <c r="AU308" s="23" t="s">
        <v>81</v>
      </c>
      <c r="AY308" s="23" t="s">
        <v>139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23" t="s">
        <v>79</v>
      </c>
      <c r="BK308" s="203">
        <f>ROUND(I308*H308,2)</f>
        <v>0</v>
      </c>
      <c r="BL308" s="23" t="s">
        <v>147</v>
      </c>
      <c r="BM308" s="23" t="s">
        <v>787</v>
      </c>
    </row>
    <row r="309" spans="2:65" s="11" customFormat="1">
      <c r="B309" s="204"/>
      <c r="C309" s="205"/>
      <c r="D309" s="206" t="s">
        <v>149</v>
      </c>
      <c r="E309" s="207" t="s">
        <v>21</v>
      </c>
      <c r="F309" s="208" t="s">
        <v>584</v>
      </c>
      <c r="G309" s="205"/>
      <c r="H309" s="209" t="s">
        <v>21</v>
      </c>
      <c r="I309" s="210"/>
      <c r="J309" s="205"/>
      <c r="K309" s="205"/>
      <c r="L309" s="211"/>
      <c r="M309" s="212"/>
      <c r="N309" s="213"/>
      <c r="O309" s="213"/>
      <c r="P309" s="213"/>
      <c r="Q309" s="213"/>
      <c r="R309" s="213"/>
      <c r="S309" s="213"/>
      <c r="T309" s="214"/>
      <c r="AT309" s="215" t="s">
        <v>149</v>
      </c>
      <c r="AU309" s="215" t="s">
        <v>81</v>
      </c>
      <c r="AV309" s="11" t="s">
        <v>79</v>
      </c>
      <c r="AW309" s="11" t="s">
        <v>34</v>
      </c>
      <c r="AX309" s="11" t="s">
        <v>71</v>
      </c>
      <c r="AY309" s="215" t="s">
        <v>139</v>
      </c>
    </row>
    <row r="310" spans="2:65" s="11" customFormat="1">
      <c r="B310" s="204"/>
      <c r="C310" s="205"/>
      <c r="D310" s="206" t="s">
        <v>149</v>
      </c>
      <c r="E310" s="207" t="s">
        <v>21</v>
      </c>
      <c r="F310" s="208" t="s">
        <v>780</v>
      </c>
      <c r="G310" s="205"/>
      <c r="H310" s="209" t="s">
        <v>21</v>
      </c>
      <c r="I310" s="210"/>
      <c r="J310" s="205"/>
      <c r="K310" s="205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149</v>
      </c>
      <c r="AU310" s="215" t="s">
        <v>81</v>
      </c>
      <c r="AV310" s="11" t="s">
        <v>79</v>
      </c>
      <c r="AW310" s="11" t="s">
        <v>34</v>
      </c>
      <c r="AX310" s="11" t="s">
        <v>71</v>
      </c>
      <c r="AY310" s="215" t="s">
        <v>139</v>
      </c>
    </row>
    <row r="311" spans="2:65" s="12" customFormat="1">
      <c r="B311" s="216"/>
      <c r="C311" s="217"/>
      <c r="D311" s="206" t="s">
        <v>149</v>
      </c>
      <c r="E311" s="218" t="s">
        <v>21</v>
      </c>
      <c r="F311" s="219" t="s">
        <v>788</v>
      </c>
      <c r="G311" s="217"/>
      <c r="H311" s="220">
        <v>13.243</v>
      </c>
      <c r="I311" s="221"/>
      <c r="J311" s="217"/>
      <c r="K311" s="217"/>
      <c r="L311" s="222"/>
      <c r="M311" s="223"/>
      <c r="N311" s="224"/>
      <c r="O311" s="224"/>
      <c r="P311" s="224"/>
      <c r="Q311" s="224"/>
      <c r="R311" s="224"/>
      <c r="S311" s="224"/>
      <c r="T311" s="225"/>
      <c r="AT311" s="226" t="s">
        <v>149</v>
      </c>
      <c r="AU311" s="226" t="s">
        <v>81</v>
      </c>
      <c r="AV311" s="12" t="s">
        <v>81</v>
      </c>
      <c r="AW311" s="12" t="s">
        <v>34</v>
      </c>
      <c r="AX311" s="12" t="s">
        <v>71</v>
      </c>
      <c r="AY311" s="226" t="s">
        <v>139</v>
      </c>
    </row>
    <row r="312" spans="2:65" s="12" customFormat="1">
      <c r="B312" s="216"/>
      <c r="C312" s="217"/>
      <c r="D312" s="206" t="s">
        <v>149</v>
      </c>
      <c r="E312" s="218" t="s">
        <v>21</v>
      </c>
      <c r="F312" s="219" t="s">
        <v>789</v>
      </c>
      <c r="G312" s="217"/>
      <c r="H312" s="220">
        <v>21.515000000000001</v>
      </c>
      <c r="I312" s="221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AT312" s="226" t="s">
        <v>149</v>
      </c>
      <c r="AU312" s="226" t="s">
        <v>81</v>
      </c>
      <c r="AV312" s="12" t="s">
        <v>81</v>
      </c>
      <c r="AW312" s="12" t="s">
        <v>34</v>
      </c>
      <c r="AX312" s="12" t="s">
        <v>71</v>
      </c>
      <c r="AY312" s="226" t="s">
        <v>139</v>
      </c>
    </row>
    <row r="313" spans="2:65" s="13" customFormat="1">
      <c r="B313" s="227"/>
      <c r="C313" s="228"/>
      <c r="D313" s="229" t="s">
        <v>149</v>
      </c>
      <c r="E313" s="230" t="s">
        <v>21</v>
      </c>
      <c r="F313" s="231" t="s">
        <v>160</v>
      </c>
      <c r="G313" s="228"/>
      <c r="H313" s="232">
        <v>34.758000000000003</v>
      </c>
      <c r="I313" s="233"/>
      <c r="J313" s="228"/>
      <c r="K313" s="228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149</v>
      </c>
      <c r="AU313" s="238" t="s">
        <v>81</v>
      </c>
      <c r="AV313" s="13" t="s">
        <v>147</v>
      </c>
      <c r="AW313" s="13" t="s">
        <v>34</v>
      </c>
      <c r="AX313" s="13" t="s">
        <v>79</v>
      </c>
      <c r="AY313" s="238" t="s">
        <v>139</v>
      </c>
    </row>
    <row r="314" spans="2:65" s="1" customFormat="1" ht="31.5" customHeight="1">
      <c r="B314" s="40"/>
      <c r="C314" s="192" t="s">
        <v>790</v>
      </c>
      <c r="D314" s="192" t="s">
        <v>142</v>
      </c>
      <c r="E314" s="193" t="s">
        <v>202</v>
      </c>
      <c r="F314" s="194" t="s">
        <v>203</v>
      </c>
      <c r="G314" s="195" t="s">
        <v>145</v>
      </c>
      <c r="H314" s="196">
        <v>40.206000000000003</v>
      </c>
      <c r="I314" s="197"/>
      <c r="J314" s="198">
        <f>ROUND(I314*H314,2)</f>
        <v>0</v>
      </c>
      <c r="K314" s="194" t="s">
        <v>146</v>
      </c>
      <c r="L314" s="60"/>
      <c r="M314" s="199" t="s">
        <v>21</v>
      </c>
      <c r="N314" s="200" t="s">
        <v>42</v>
      </c>
      <c r="O314" s="41"/>
      <c r="P314" s="201">
        <f>O314*H314</f>
        <v>0</v>
      </c>
      <c r="Q314" s="201">
        <v>0</v>
      </c>
      <c r="R314" s="201">
        <f>Q314*H314</f>
        <v>0</v>
      </c>
      <c r="S314" s="201">
        <v>6.8000000000000005E-2</v>
      </c>
      <c r="T314" s="202">
        <f>S314*H314</f>
        <v>2.7340080000000002</v>
      </c>
      <c r="AR314" s="23" t="s">
        <v>147</v>
      </c>
      <c r="AT314" s="23" t="s">
        <v>142</v>
      </c>
      <c r="AU314" s="23" t="s">
        <v>81</v>
      </c>
      <c r="AY314" s="23" t="s">
        <v>139</v>
      </c>
      <c r="BE314" s="203">
        <f>IF(N314="základní",J314,0)</f>
        <v>0</v>
      </c>
      <c r="BF314" s="203">
        <f>IF(N314="snížená",J314,0)</f>
        <v>0</v>
      </c>
      <c r="BG314" s="203">
        <f>IF(N314="zákl. přenesená",J314,0)</f>
        <v>0</v>
      </c>
      <c r="BH314" s="203">
        <f>IF(N314="sníž. přenesená",J314,0)</f>
        <v>0</v>
      </c>
      <c r="BI314" s="203">
        <f>IF(N314="nulová",J314,0)</f>
        <v>0</v>
      </c>
      <c r="BJ314" s="23" t="s">
        <v>79</v>
      </c>
      <c r="BK314" s="203">
        <f>ROUND(I314*H314,2)</f>
        <v>0</v>
      </c>
      <c r="BL314" s="23" t="s">
        <v>147</v>
      </c>
      <c r="BM314" s="23" t="s">
        <v>791</v>
      </c>
    </row>
    <row r="315" spans="2:65" s="11" customFormat="1">
      <c r="B315" s="204"/>
      <c r="C315" s="205"/>
      <c r="D315" s="206" t="s">
        <v>149</v>
      </c>
      <c r="E315" s="207" t="s">
        <v>21</v>
      </c>
      <c r="F315" s="208" t="s">
        <v>584</v>
      </c>
      <c r="G315" s="205"/>
      <c r="H315" s="209" t="s">
        <v>21</v>
      </c>
      <c r="I315" s="210"/>
      <c r="J315" s="205"/>
      <c r="K315" s="205"/>
      <c r="L315" s="211"/>
      <c r="M315" s="212"/>
      <c r="N315" s="213"/>
      <c r="O315" s="213"/>
      <c r="P315" s="213"/>
      <c r="Q315" s="213"/>
      <c r="R315" s="213"/>
      <c r="S315" s="213"/>
      <c r="T315" s="214"/>
      <c r="AT315" s="215" t="s">
        <v>149</v>
      </c>
      <c r="AU315" s="215" t="s">
        <v>81</v>
      </c>
      <c r="AV315" s="11" t="s">
        <v>79</v>
      </c>
      <c r="AW315" s="11" t="s">
        <v>34</v>
      </c>
      <c r="AX315" s="11" t="s">
        <v>71</v>
      </c>
      <c r="AY315" s="215" t="s">
        <v>139</v>
      </c>
    </row>
    <row r="316" spans="2:65" s="12" customFormat="1">
      <c r="B316" s="216"/>
      <c r="C316" s="217"/>
      <c r="D316" s="206" t="s">
        <v>149</v>
      </c>
      <c r="E316" s="218" t="s">
        <v>21</v>
      </c>
      <c r="F316" s="219" t="s">
        <v>792</v>
      </c>
      <c r="G316" s="217"/>
      <c r="H316" s="220">
        <v>9.827</v>
      </c>
      <c r="I316" s="221"/>
      <c r="J316" s="217"/>
      <c r="K316" s="217"/>
      <c r="L316" s="222"/>
      <c r="M316" s="223"/>
      <c r="N316" s="224"/>
      <c r="O316" s="224"/>
      <c r="P316" s="224"/>
      <c r="Q316" s="224"/>
      <c r="R316" s="224"/>
      <c r="S316" s="224"/>
      <c r="T316" s="225"/>
      <c r="AT316" s="226" t="s">
        <v>149</v>
      </c>
      <c r="AU316" s="226" t="s">
        <v>81</v>
      </c>
      <c r="AV316" s="12" t="s">
        <v>81</v>
      </c>
      <c r="AW316" s="12" t="s">
        <v>34</v>
      </c>
      <c r="AX316" s="12" t="s">
        <v>71</v>
      </c>
      <c r="AY316" s="226" t="s">
        <v>139</v>
      </c>
    </row>
    <row r="317" spans="2:65" s="12" customFormat="1">
      <c r="B317" s="216"/>
      <c r="C317" s="217"/>
      <c r="D317" s="206" t="s">
        <v>149</v>
      </c>
      <c r="E317" s="218" t="s">
        <v>21</v>
      </c>
      <c r="F317" s="219" t="s">
        <v>793</v>
      </c>
      <c r="G317" s="217"/>
      <c r="H317" s="220">
        <v>10.111000000000001</v>
      </c>
      <c r="I317" s="221"/>
      <c r="J317" s="217"/>
      <c r="K317" s="217"/>
      <c r="L317" s="222"/>
      <c r="M317" s="223"/>
      <c r="N317" s="224"/>
      <c r="O317" s="224"/>
      <c r="P317" s="224"/>
      <c r="Q317" s="224"/>
      <c r="R317" s="224"/>
      <c r="S317" s="224"/>
      <c r="T317" s="225"/>
      <c r="AT317" s="226" t="s">
        <v>149</v>
      </c>
      <c r="AU317" s="226" t="s">
        <v>81</v>
      </c>
      <c r="AV317" s="12" t="s">
        <v>81</v>
      </c>
      <c r="AW317" s="12" t="s">
        <v>34</v>
      </c>
      <c r="AX317" s="12" t="s">
        <v>71</v>
      </c>
      <c r="AY317" s="226" t="s">
        <v>139</v>
      </c>
    </row>
    <row r="318" spans="2:65" s="12" customFormat="1">
      <c r="B318" s="216"/>
      <c r="C318" s="217"/>
      <c r="D318" s="206" t="s">
        <v>149</v>
      </c>
      <c r="E318" s="218" t="s">
        <v>21</v>
      </c>
      <c r="F318" s="219" t="s">
        <v>794</v>
      </c>
      <c r="G318" s="217"/>
      <c r="H318" s="220">
        <v>10.349</v>
      </c>
      <c r="I318" s="221"/>
      <c r="J318" s="217"/>
      <c r="K318" s="217"/>
      <c r="L318" s="222"/>
      <c r="M318" s="223"/>
      <c r="N318" s="224"/>
      <c r="O318" s="224"/>
      <c r="P318" s="224"/>
      <c r="Q318" s="224"/>
      <c r="R318" s="224"/>
      <c r="S318" s="224"/>
      <c r="T318" s="225"/>
      <c r="AT318" s="226" t="s">
        <v>149</v>
      </c>
      <c r="AU318" s="226" t="s">
        <v>81</v>
      </c>
      <c r="AV318" s="12" t="s">
        <v>81</v>
      </c>
      <c r="AW318" s="12" t="s">
        <v>34</v>
      </c>
      <c r="AX318" s="12" t="s">
        <v>71</v>
      </c>
      <c r="AY318" s="226" t="s">
        <v>139</v>
      </c>
    </row>
    <row r="319" spans="2:65" s="12" customFormat="1">
      <c r="B319" s="216"/>
      <c r="C319" s="217"/>
      <c r="D319" s="206" t="s">
        <v>149</v>
      </c>
      <c r="E319" s="218" t="s">
        <v>21</v>
      </c>
      <c r="F319" s="219" t="s">
        <v>795</v>
      </c>
      <c r="G319" s="217"/>
      <c r="H319" s="220">
        <v>9.9190000000000005</v>
      </c>
      <c r="I319" s="221"/>
      <c r="J319" s="217"/>
      <c r="K319" s="217"/>
      <c r="L319" s="222"/>
      <c r="M319" s="223"/>
      <c r="N319" s="224"/>
      <c r="O319" s="224"/>
      <c r="P319" s="224"/>
      <c r="Q319" s="224"/>
      <c r="R319" s="224"/>
      <c r="S319" s="224"/>
      <c r="T319" s="225"/>
      <c r="AT319" s="226" t="s">
        <v>149</v>
      </c>
      <c r="AU319" s="226" t="s">
        <v>81</v>
      </c>
      <c r="AV319" s="12" t="s">
        <v>81</v>
      </c>
      <c r="AW319" s="12" t="s">
        <v>34</v>
      </c>
      <c r="AX319" s="12" t="s">
        <v>71</v>
      </c>
      <c r="AY319" s="226" t="s">
        <v>139</v>
      </c>
    </row>
    <row r="320" spans="2:65" s="13" customFormat="1">
      <c r="B320" s="227"/>
      <c r="C320" s="228"/>
      <c r="D320" s="229" t="s">
        <v>149</v>
      </c>
      <c r="E320" s="230" t="s">
        <v>21</v>
      </c>
      <c r="F320" s="231" t="s">
        <v>160</v>
      </c>
      <c r="G320" s="228"/>
      <c r="H320" s="232">
        <v>40.206000000000003</v>
      </c>
      <c r="I320" s="233"/>
      <c r="J320" s="228"/>
      <c r="K320" s="228"/>
      <c r="L320" s="234"/>
      <c r="M320" s="235"/>
      <c r="N320" s="236"/>
      <c r="O320" s="236"/>
      <c r="P320" s="236"/>
      <c r="Q320" s="236"/>
      <c r="R320" s="236"/>
      <c r="S320" s="236"/>
      <c r="T320" s="237"/>
      <c r="AT320" s="238" t="s">
        <v>149</v>
      </c>
      <c r="AU320" s="238" t="s">
        <v>81</v>
      </c>
      <c r="AV320" s="13" t="s">
        <v>147</v>
      </c>
      <c r="AW320" s="13" t="s">
        <v>34</v>
      </c>
      <c r="AX320" s="13" t="s">
        <v>79</v>
      </c>
      <c r="AY320" s="238" t="s">
        <v>139</v>
      </c>
    </row>
    <row r="321" spans="2:65" s="1" customFormat="1" ht="22.5" customHeight="1">
      <c r="B321" s="40"/>
      <c r="C321" s="192" t="s">
        <v>152</v>
      </c>
      <c r="D321" s="192" t="s">
        <v>142</v>
      </c>
      <c r="E321" s="193" t="s">
        <v>208</v>
      </c>
      <c r="F321" s="194" t="s">
        <v>209</v>
      </c>
      <c r="G321" s="195" t="s">
        <v>145</v>
      </c>
      <c r="H321" s="196">
        <v>40.206000000000003</v>
      </c>
      <c r="I321" s="197"/>
      <c r="J321" s="198">
        <f>ROUND(I321*H321,2)</f>
        <v>0</v>
      </c>
      <c r="K321" s="194" t="s">
        <v>146</v>
      </c>
      <c r="L321" s="60"/>
      <c r="M321" s="199" t="s">
        <v>21</v>
      </c>
      <c r="N321" s="200" t="s">
        <v>42</v>
      </c>
      <c r="O321" s="41"/>
      <c r="P321" s="201">
        <f>O321*H321</f>
        <v>0</v>
      </c>
      <c r="Q321" s="201">
        <v>0</v>
      </c>
      <c r="R321" s="201">
        <f>Q321*H321</f>
        <v>0</v>
      </c>
      <c r="S321" s="201">
        <v>1.4E-2</v>
      </c>
      <c r="T321" s="202">
        <f>S321*H321</f>
        <v>0.56288400000000005</v>
      </c>
      <c r="AR321" s="23" t="s">
        <v>147</v>
      </c>
      <c r="AT321" s="23" t="s">
        <v>142</v>
      </c>
      <c r="AU321" s="23" t="s">
        <v>81</v>
      </c>
      <c r="AY321" s="23" t="s">
        <v>139</v>
      </c>
      <c r="BE321" s="203">
        <f>IF(N321="základní",J321,0)</f>
        <v>0</v>
      </c>
      <c r="BF321" s="203">
        <f>IF(N321="snížená",J321,0)</f>
        <v>0</v>
      </c>
      <c r="BG321" s="203">
        <f>IF(N321="zákl. přenesená",J321,0)</f>
        <v>0</v>
      </c>
      <c r="BH321" s="203">
        <f>IF(N321="sníž. přenesená",J321,0)</f>
        <v>0</v>
      </c>
      <c r="BI321" s="203">
        <f>IF(N321="nulová",J321,0)</f>
        <v>0</v>
      </c>
      <c r="BJ321" s="23" t="s">
        <v>79</v>
      </c>
      <c r="BK321" s="203">
        <f>ROUND(I321*H321,2)</f>
        <v>0</v>
      </c>
      <c r="BL321" s="23" t="s">
        <v>147</v>
      </c>
      <c r="BM321" s="23" t="s">
        <v>796</v>
      </c>
    </row>
    <row r="322" spans="2:65" s="1" customFormat="1" ht="22.5" customHeight="1">
      <c r="B322" s="40"/>
      <c r="C322" s="192" t="s">
        <v>797</v>
      </c>
      <c r="D322" s="192" t="s">
        <v>142</v>
      </c>
      <c r="E322" s="193" t="s">
        <v>798</v>
      </c>
      <c r="F322" s="194" t="s">
        <v>799</v>
      </c>
      <c r="G322" s="195" t="s">
        <v>145</v>
      </c>
      <c r="H322" s="196">
        <v>38.799999999999997</v>
      </c>
      <c r="I322" s="197"/>
      <c r="J322" s="198">
        <f>ROUND(I322*H322,2)</f>
        <v>0</v>
      </c>
      <c r="K322" s="194" t="s">
        <v>146</v>
      </c>
      <c r="L322" s="60"/>
      <c r="M322" s="199" t="s">
        <v>21</v>
      </c>
      <c r="N322" s="200" t="s">
        <v>42</v>
      </c>
      <c r="O322" s="41"/>
      <c r="P322" s="201">
        <f>O322*H322</f>
        <v>0</v>
      </c>
      <c r="Q322" s="201">
        <v>0</v>
      </c>
      <c r="R322" s="201">
        <f>Q322*H322</f>
        <v>0</v>
      </c>
      <c r="S322" s="201">
        <v>0</v>
      </c>
      <c r="T322" s="202">
        <f>S322*H322</f>
        <v>0</v>
      </c>
      <c r="AR322" s="23" t="s">
        <v>147</v>
      </c>
      <c r="AT322" s="23" t="s">
        <v>142</v>
      </c>
      <c r="AU322" s="23" t="s">
        <v>81</v>
      </c>
      <c r="AY322" s="23" t="s">
        <v>139</v>
      </c>
      <c r="BE322" s="203">
        <f>IF(N322="základní",J322,0)</f>
        <v>0</v>
      </c>
      <c r="BF322" s="203">
        <f>IF(N322="snížená",J322,0)</f>
        <v>0</v>
      </c>
      <c r="BG322" s="203">
        <f>IF(N322="zákl. přenesená",J322,0)</f>
        <v>0</v>
      </c>
      <c r="BH322" s="203">
        <f>IF(N322="sníž. přenesená",J322,0)</f>
        <v>0</v>
      </c>
      <c r="BI322" s="203">
        <f>IF(N322="nulová",J322,0)</f>
        <v>0</v>
      </c>
      <c r="BJ322" s="23" t="s">
        <v>79</v>
      </c>
      <c r="BK322" s="203">
        <f>ROUND(I322*H322,2)</f>
        <v>0</v>
      </c>
      <c r="BL322" s="23" t="s">
        <v>147</v>
      </c>
      <c r="BM322" s="23" t="s">
        <v>800</v>
      </c>
    </row>
    <row r="323" spans="2:65" s="11" customFormat="1">
      <c r="B323" s="204"/>
      <c r="C323" s="205"/>
      <c r="D323" s="206" t="s">
        <v>149</v>
      </c>
      <c r="E323" s="207" t="s">
        <v>21</v>
      </c>
      <c r="F323" s="208" t="s">
        <v>584</v>
      </c>
      <c r="G323" s="205"/>
      <c r="H323" s="209" t="s">
        <v>21</v>
      </c>
      <c r="I323" s="210"/>
      <c r="J323" s="205"/>
      <c r="K323" s="205"/>
      <c r="L323" s="211"/>
      <c r="M323" s="212"/>
      <c r="N323" s="213"/>
      <c r="O323" s="213"/>
      <c r="P323" s="213"/>
      <c r="Q323" s="213"/>
      <c r="R323" s="213"/>
      <c r="S323" s="213"/>
      <c r="T323" s="214"/>
      <c r="AT323" s="215" t="s">
        <v>149</v>
      </c>
      <c r="AU323" s="215" t="s">
        <v>81</v>
      </c>
      <c r="AV323" s="11" t="s">
        <v>79</v>
      </c>
      <c r="AW323" s="11" t="s">
        <v>34</v>
      </c>
      <c r="AX323" s="11" t="s">
        <v>71</v>
      </c>
      <c r="AY323" s="215" t="s">
        <v>139</v>
      </c>
    </row>
    <row r="324" spans="2:65" s="12" customFormat="1">
      <c r="B324" s="216"/>
      <c r="C324" s="217"/>
      <c r="D324" s="229" t="s">
        <v>149</v>
      </c>
      <c r="E324" s="239" t="s">
        <v>21</v>
      </c>
      <c r="F324" s="240" t="s">
        <v>801</v>
      </c>
      <c r="G324" s="217"/>
      <c r="H324" s="241">
        <v>38.799999999999997</v>
      </c>
      <c r="I324" s="221"/>
      <c r="J324" s="217"/>
      <c r="K324" s="217"/>
      <c r="L324" s="222"/>
      <c r="M324" s="223"/>
      <c r="N324" s="224"/>
      <c r="O324" s="224"/>
      <c r="P324" s="224"/>
      <c r="Q324" s="224"/>
      <c r="R324" s="224"/>
      <c r="S324" s="224"/>
      <c r="T324" s="225"/>
      <c r="AT324" s="226" t="s">
        <v>149</v>
      </c>
      <c r="AU324" s="226" t="s">
        <v>81</v>
      </c>
      <c r="AV324" s="12" t="s">
        <v>81</v>
      </c>
      <c r="AW324" s="12" t="s">
        <v>34</v>
      </c>
      <c r="AX324" s="12" t="s">
        <v>79</v>
      </c>
      <c r="AY324" s="226" t="s">
        <v>139</v>
      </c>
    </row>
    <row r="325" spans="2:65" s="1" customFormat="1" ht="22.5" customHeight="1">
      <c r="B325" s="40"/>
      <c r="C325" s="192" t="s">
        <v>437</v>
      </c>
      <c r="D325" s="192" t="s">
        <v>142</v>
      </c>
      <c r="E325" s="193" t="s">
        <v>293</v>
      </c>
      <c r="F325" s="194" t="s">
        <v>294</v>
      </c>
      <c r="G325" s="195" t="s">
        <v>145</v>
      </c>
      <c r="H325" s="196">
        <v>38.799999999999997</v>
      </c>
      <c r="I325" s="197"/>
      <c r="J325" s="198">
        <f>ROUND(I325*H325,2)</f>
        <v>0</v>
      </c>
      <c r="K325" s="194" t="s">
        <v>146</v>
      </c>
      <c r="L325" s="60"/>
      <c r="M325" s="199" t="s">
        <v>21</v>
      </c>
      <c r="N325" s="200" t="s">
        <v>42</v>
      </c>
      <c r="O325" s="41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AR325" s="23" t="s">
        <v>233</v>
      </c>
      <c r="AT325" s="23" t="s">
        <v>142</v>
      </c>
      <c r="AU325" s="23" t="s">
        <v>81</v>
      </c>
      <c r="AY325" s="23" t="s">
        <v>139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23" t="s">
        <v>79</v>
      </c>
      <c r="BK325" s="203">
        <f>ROUND(I325*H325,2)</f>
        <v>0</v>
      </c>
      <c r="BL325" s="23" t="s">
        <v>233</v>
      </c>
      <c r="BM325" s="23" t="s">
        <v>802</v>
      </c>
    </row>
    <row r="326" spans="2:65" s="1" customFormat="1" ht="22.5" customHeight="1">
      <c r="B326" s="40"/>
      <c r="C326" s="192" t="s">
        <v>444</v>
      </c>
      <c r="D326" s="192" t="s">
        <v>142</v>
      </c>
      <c r="E326" s="193" t="s">
        <v>803</v>
      </c>
      <c r="F326" s="194" t="s">
        <v>804</v>
      </c>
      <c r="G326" s="195" t="s">
        <v>285</v>
      </c>
      <c r="H326" s="196">
        <v>80</v>
      </c>
      <c r="I326" s="197"/>
      <c r="J326" s="198">
        <f>ROUND(I326*H326,2)</f>
        <v>0</v>
      </c>
      <c r="K326" s="194" t="s">
        <v>146</v>
      </c>
      <c r="L326" s="60"/>
      <c r="M326" s="199" t="s">
        <v>21</v>
      </c>
      <c r="N326" s="200" t="s">
        <v>42</v>
      </c>
      <c r="O326" s="41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AR326" s="23" t="s">
        <v>147</v>
      </c>
      <c r="AT326" s="23" t="s">
        <v>142</v>
      </c>
      <c r="AU326" s="23" t="s">
        <v>81</v>
      </c>
      <c r="AY326" s="23" t="s">
        <v>139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23" t="s">
        <v>79</v>
      </c>
      <c r="BK326" s="203">
        <f>ROUND(I326*H326,2)</f>
        <v>0</v>
      </c>
      <c r="BL326" s="23" t="s">
        <v>147</v>
      </c>
      <c r="BM326" s="23" t="s">
        <v>805</v>
      </c>
    </row>
    <row r="327" spans="2:65" s="11" customFormat="1">
      <c r="B327" s="204"/>
      <c r="C327" s="205"/>
      <c r="D327" s="206" t="s">
        <v>149</v>
      </c>
      <c r="E327" s="207" t="s">
        <v>21</v>
      </c>
      <c r="F327" s="208" t="s">
        <v>584</v>
      </c>
      <c r="G327" s="205"/>
      <c r="H327" s="209" t="s">
        <v>21</v>
      </c>
      <c r="I327" s="210"/>
      <c r="J327" s="205"/>
      <c r="K327" s="205"/>
      <c r="L327" s="211"/>
      <c r="M327" s="212"/>
      <c r="N327" s="213"/>
      <c r="O327" s="213"/>
      <c r="P327" s="213"/>
      <c r="Q327" s="213"/>
      <c r="R327" s="213"/>
      <c r="S327" s="213"/>
      <c r="T327" s="214"/>
      <c r="AT327" s="215" t="s">
        <v>149</v>
      </c>
      <c r="AU327" s="215" t="s">
        <v>81</v>
      </c>
      <c r="AV327" s="11" t="s">
        <v>79</v>
      </c>
      <c r="AW327" s="11" t="s">
        <v>34</v>
      </c>
      <c r="AX327" s="11" t="s">
        <v>71</v>
      </c>
      <c r="AY327" s="215" t="s">
        <v>139</v>
      </c>
    </row>
    <row r="328" spans="2:65" s="12" customFormat="1">
      <c r="B328" s="216"/>
      <c r="C328" s="217"/>
      <c r="D328" s="229" t="s">
        <v>149</v>
      </c>
      <c r="E328" s="239" t="s">
        <v>21</v>
      </c>
      <c r="F328" s="240" t="s">
        <v>806</v>
      </c>
      <c r="G328" s="217"/>
      <c r="H328" s="241">
        <v>80</v>
      </c>
      <c r="I328" s="221"/>
      <c r="J328" s="217"/>
      <c r="K328" s="217"/>
      <c r="L328" s="222"/>
      <c r="M328" s="223"/>
      <c r="N328" s="224"/>
      <c r="O328" s="224"/>
      <c r="P328" s="224"/>
      <c r="Q328" s="224"/>
      <c r="R328" s="224"/>
      <c r="S328" s="224"/>
      <c r="T328" s="225"/>
      <c r="AT328" s="226" t="s">
        <v>149</v>
      </c>
      <c r="AU328" s="226" t="s">
        <v>81</v>
      </c>
      <c r="AV328" s="12" t="s">
        <v>81</v>
      </c>
      <c r="AW328" s="12" t="s">
        <v>34</v>
      </c>
      <c r="AX328" s="12" t="s">
        <v>79</v>
      </c>
      <c r="AY328" s="226" t="s">
        <v>139</v>
      </c>
    </row>
    <row r="329" spans="2:65" s="1" customFormat="1" ht="31.5" customHeight="1">
      <c r="B329" s="40"/>
      <c r="C329" s="192" t="s">
        <v>807</v>
      </c>
      <c r="D329" s="192" t="s">
        <v>142</v>
      </c>
      <c r="E329" s="193" t="s">
        <v>808</v>
      </c>
      <c r="F329" s="194" t="s">
        <v>809</v>
      </c>
      <c r="G329" s="195" t="s">
        <v>285</v>
      </c>
      <c r="H329" s="196">
        <v>40</v>
      </c>
      <c r="I329" s="197"/>
      <c r="J329" s="198">
        <f>ROUND(I329*H329,2)</f>
        <v>0</v>
      </c>
      <c r="K329" s="194" t="s">
        <v>146</v>
      </c>
      <c r="L329" s="60"/>
      <c r="M329" s="199" t="s">
        <v>21</v>
      </c>
      <c r="N329" s="200" t="s">
        <v>42</v>
      </c>
      <c r="O329" s="41"/>
      <c r="P329" s="201">
        <f>O329*H329</f>
        <v>0</v>
      </c>
      <c r="Q329" s="201">
        <v>0</v>
      </c>
      <c r="R329" s="201">
        <f>Q329*H329</f>
        <v>0</v>
      </c>
      <c r="S329" s="201">
        <v>4.7E-2</v>
      </c>
      <c r="T329" s="202">
        <f>S329*H329</f>
        <v>1.88</v>
      </c>
      <c r="AR329" s="23" t="s">
        <v>147</v>
      </c>
      <c r="AT329" s="23" t="s">
        <v>142</v>
      </c>
      <c r="AU329" s="23" t="s">
        <v>81</v>
      </c>
      <c r="AY329" s="23" t="s">
        <v>139</v>
      </c>
      <c r="BE329" s="203">
        <f>IF(N329="základní",J329,0)</f>
        <v>0</v>
      </c>
      <c r="BF329" s="203">
        <f>IF(N329="snížená",J329,0)</f>
        <v>0</v>
      </c>
      <c r="BG329" s="203">
        <f>IF(N329="zákl. přenesená",J329,0)</f>
        <v>0</v>
      </c>
      <c r="BH329" s="203">
        <f>IF(N329="sníž. přenesená",J329,0)</f>
        <v>0</v>
      </c>
      <c r="BI329" s="203">
        <f>IF(N329="nulová",J329,0)</f>
        <v>0</v>
      </c>
      <c r="BJ329" s="23" t="s">
        <v>79</v>
      </c>
      <c r="BK329" s="203">
        <f>ROUND(I329*H329,2)</f>
        <v>0</v>
      </c>
      <c r="BL329" s="23" t="s">
        <v>147</v>
      </c>
      <c r="BM329" s="23" t="s">
        <v>810</v>
      </c>
    </row>
    <row r="330" spans="2:65" s="11" customFormat="1">
      <c r="B330" s="204"/>
      <c r="C330" s="205"/>
      <c r="D330" s="206" t="s">
        <v>149</v>
      </c>
      <c r="E330" s="207" t="s">
        <v>21</v>
      </c>
      <c r="F330" s="208" t="s">
        <v>584</v>
      </c>
      <c r="G330" s="205"/>
      <c r="H330" s="209" t="s">
        <v>21</v>
      </c>
      <c r="I330" s="210"/>
      <c r="J330" s="205"/>
      <c r="K330" s="205"/>
      <c r="L330" s="211"/>
      <c r="M330" s="212"/>
      <c r="N330" s="213"/>
      <c r="O330" s="213"/>
      <c r="P330" s="213"/>
      <c r="Q330" s="213"/>
      <c r="R330" s="213"/>
      <c r="S330" s="213"/>
      <c r="T330" s="214"/>
      <c r="AT330" s="215" t="s">
        <v>149</v>
      </c>
      <c r="AU330" s="215" t="s">
        <v>81</v>
      </c>
      <c r="AV330" s="11" t="s">
        <v>79</v>
      </c>
      <c r="AW330" s="11" t="s">
        <v>34</v>
      </c>
      <c r="AX330" s="11" t="s">
        <v>71</v>
      </c>
      <c r="AY330" s="215" t="s">
        <v>139</v>
      </c>
    </row>
    <row r="331" spans="2:65" s="11" customFormat="1" ht="27">
      <c r="B331" s="204"/>
      <c r="C331" s="205"/>
      <c r="D331" s="206" t="s">
        <v>149</v>
      </c>
      <c r="E331" s="207" t="s">
        <v>21</v>
      </c>
      <c r="F331" s="208" t="s">
        <v>811</v>
      </c>
      <c r="G331" s="205"/>
      <c r="H331" s="209" t="s">
        <v>21</v>
      </c>
      <c r="I331" s="210"/>
      <c r="J331" s="205"/>
      <c r="K331" s="205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149</v>
      </c>
      <c r="AU331" s="215" t="s">
        <v>81</v>
      </c>
      <c r="AV331" s="11" t="s">
        <v>79</v>
      </c>
      <c r="AW331" s="11" t="s">
        <v>34</v>
      </c>
      <c r="AX331" s="11" t="s">
        <v>71</v>
      </c>
      <c r="AY331" s="215" t="s">
        <v>139</v>
      </c>
    </row>
    <row r="332" spans="2:65" s="12" customFormat="1">
      <c r="B332" s="216"/>
      <c r="C332" s="217"/>
      <c r="D332" s="229" t="s">
        <v>149</v>
      </c>
      <c r="E332" s="239" t="s">
        <v>21</v>
      </c>
      <c r="F332" s="240" t="s">
        <v>812</v>
      </c>
      <c r="G332" s="217"/>
      <c r="H332" s="241">
        <v>40</v>
      </c>
      <c r="I332" s="221"/>
      <c r="J332" s="217"/>
      <c r="K332" s="217"/>
      <c r="L332" s="222"/>
      <c r="M332" s="223"/>
      <c r="N332" s="224"/>
      <c r="O332" s="224"/>
      <c r="P332" s="224"/>
      <c r="Q332" s="224"/>
      <c r="R332" s="224"/>
      <c r="S332" s="224"/>
      <c r="T332" s="225"/>
      <c r="AT332" s="226" t="s">
        <v>149</v>
      </c>
      <c r="AU332" s="226" t="s">
        <v>81</v>
      </c>
      <c r="AV332" s="12" t="s">
        <v>81</v>
      </c>
      <c r="AW332" s="12" t="s">
        <v>34</v>
      </c>
      <c r="AX332" s="12" t="s">
        <v>79</v>
      </c>
      <c r="AY332" s="226" t="s">
        <v>139</v>
      </c>
    </row>
    <row r="333" spans="2:65" s="1" customFormat="1" ht="31.5" customHeight="1">
      <c r="B333" s="40"/>
      <c r="C333" s="192" t="s">
        <v>813</v>
      </c>
      <c r="D333" s="192" t="s">
        <v>142</v>
      </c>
      <c r="E333" s="193" t="s">
        <v>814</v>
      </c>
      <c r="F333" s="194" t="s">
        <v>815</v>
      </c>
      <c r="G333" s="195" t="s">
        <v>285</v>
      </c>
      <c r="H333" s="196">
        <v>80</v>
      </c>
      <c r="I333" s="197"/>
      <c r="J333" s="198">
        <f>ROUND(I333*H333,2)</f>
        <v>0</v>
      </c>
      <c r="K333" s="194" t="s">
        <v>146</v>
      </c>
      <c r="L333" s="60"/>
      <c r="M333" s="199" t="s">
        <v>21</v>
      </c>
      <c r="N333" s="200" t="s">
        <v>42</v>
      </c>
      <c r="O333" s="41"/>
      <c r="P333" s="201">
        <f>O333*H333</f>
        <v>0</v>
      </c>
      <c r="Q333" s="201">
        <v>0</v>
      </c>
      <c r="R333" s="201">
        <f>Q333*H333</f>
        <v>0</v>
      </c>
      <c r="S333" s="201">
        <v>1.4999999999999999E-2</v>
      </c>
      <c r="T333" s="202">
        <f>S333*H333</f>
        <v>1.2</v>
      </c>
      <c r="AR333" s="23" t="s">
        <v>147</v>
      </c>
      <c r="AT333" s="23" t="s">
        <v>142</v>
      </c>
      <c r="AU333" s="23" t="s">
        <v>81</v>
      </c>
      <c r="AY333" s="23" t="s">
        <v>139</v>
      </c>
      <c r="BE333" s="203">
        <f>IF(N333="základní",J333,0)</f>
        <v>0</v>
      </c>
      <c r="BF333" s="203">
        <f>IF(N333="snížená",J333,0)</f>
        <v>0</v>
      </c>
      <c r="BG333" s="203">
        <f>IF(N333="zákl. přenesená",J333,0)</f>
        <v>0</v>
      </c>
      <c r="BH333" s="203">
        <f>IF(N333="sníž. přenesená",J333,0)</f>
        <v>0</v>
      </c>
      <c r="BI333" s="203">
        <f>IF(N333="nulová",J333,0)</f>
        <v>0</v>
      </c>
      <c r="BJ333" s="23" t="s">
        <v>79</v>
      </c>
      <c r="BK333" s="203">
        <f>ROUND(I333*H333,2)</f>
        <v>0</v>
      </c>
      <c r="BL333" s="23" t="s">
        <v>147</v>
      </c>
      <c r="BM333" s="23" t="s">
        <v>816</v>
      </c>
    </row>
    <row r="334" spans="2:65" s="12" customFormat="1">
      <c r="B334" s="216"/>
      <c r="C334" s="217"/>
      <c r="D334" s="229" t="s">
        <v>149</v>
      </c>
      <c r="E334" s="217"/>
      <c r="F334" s="240" t="s">
        <v>817</v>
      </c>
      <c r="G334" s="217"/>
      <c r="H334" s="241">
        <v>80</v>
      </c>
      <c r="I334" s="221"/>
      <c r="J334" s="217"/>
      <c r="K334" s="217"/>
      <c r="L334" s="222"/>
      <c r="M334" s="223"/>
      <c r="N334" s="224"/>
      <c r="O334" s="224"/>
      <c r="P334" s="224"/>
      <c r="Q334" s="224"/>
      <c r="R334" s="224"/>
      <c r="S334" s="224"/>
      <c r="T334" s="225"/>
      <c r="AT334" s="226" t="s">
        <v>149</v>
      </c>
      <c r="AU334" s="226" t="s">
        <v>81</v>
      </c>
      <c r="AV334" s="12" t="s">
        <v>81</v>
      </c>
      <c r="AW334" s="12" t="s">
        <v>6</v>
      </c>
      <c r="AX334" s="12" t="s">
        <v>79</v>
      </c>
      <c r="AY334" s="226" t="s">
        <v>139</v>
      </c>
    </row>
    <row r="335" spans="2:65" s="1" customFormat="1" ht="22.5" customHeight="1">
      <c r="B335" s="40"/>
      <c r="C335" s="192" t="s">
        <v>818</v>
      </c>
      <c r="D335" s="192" t="s">
        <v>142</v>
      </c>
      <c r="E335" s="193" t="s">
        <v>819</v>
      </c>
      <c r="F335" s="194" t="s">
        <v>820</v>
      </c>
      <c r="G335" s="195" t="s">
        <v>285</v>
      </c>
      <c r="H335" s="196">
        <v>80</v>
      </c>
      <c r="I335" s="197"/>
      <c r="J335" s="198">
        <f>ROUND(I335*H335,2)</f>
        <v>0</v>
      </c>
      <c r="K335" s="194" t="s">
        <v>146</v>
      </c>
      <c r="L335" s="60"/>
      <c r="M335" s="199" t="s">
        <v>21</v>
      </c>
      <c r="N335" s="200" t="s">
        <v>42</v>
      </c>
      <c r="O335" s="41"/>
      <c r="P335" s="201">
        <f>O335*H335</f>
        <v>0</v>
      </c>
      <c r="Q335" s="201">
        <v>0</v>
      </c>
      <c r="R335" s="201">
        <f>Q335*H335</f>
        <v>0</v>
      </c>
      <c r="S335" s="201">
        <v>0</v>
      </c>
      <c r="T335" s="202">
        <f>S335*H335</f>
        <v>0</v>
      </c>
      <c r="AR335" s="23" t="s">
        <v>147</v>
      </c>
      <c r="AT335" s="23" t="s">
        <v>142</v>
      </c>
      <c r="AU335" s="23" t="s">
        <v>81</v>
      </c>
      <c r="AY335" s="23" t="s">
        <v>139</v>
      </c>
      <c r="BE335" s="203">
        <f>IF(N335="základní",J335,0)</f>
        <v>0</v>
      </c>
      <c r="BF335" s="203">
        <f>IF(N335="snížená",J335,0)</f>
        <v>0</v>
      </c>
      <c r="BG335" s="203">
        <f>IF(N335="zákl. přenesená",J335,0)</f>
        <v>0</v>
      </c>
      <c r="BH335" s="203">
        <f>IF(N335="sníž. přenesená",J335,0)</f>
        <v>0</v>
      </c>
      <c r="BI335" s="203">
        <f>IF(N335="nulová",J335,0)</f>
        <v>0</v>
      </c>
      <c r="BJ335" s="23" t="s">
        <v>79</v>
      </c>
      <c r="BK335" s="203">
        <f>ROUND(I335*H335,2)</f>
        <v>0</v>
      </c>
      <c r="BL335" s="23" t="s">
        <v>147</v>
      </c>
      <c r="BM335" s="23" t="s">
        <v>821</v>
      </c>
    </row>
    <row r="336" spans="2:65" s="11" customFormat="1">
      <c r="B336" s="204"/>
      <c r="C336" s="205"/>
      <c r="D336" s="206" t="s">
        <v>149</v>
      </c>
      <c r="E336" s="207" t="s">
        <v>21</v>
      </c>
      <c r="F336" s="208" t="s">
        <v>584</v>
      </c>
      <c r="G336" s="205"/>
      <c r="H336" s="209" t="s">
        <v>21</v>
      </c>
      <c r="I336" s="210"/>
      <c r="J336" s="205"/>
      <c r="K336" s="205"/>
      <c r="L336" s="211"/>
      <c r="M336" s="212"/>
      <c r="N336" s="213"/>
      <c r="O336" s="213"/>
      <c r="P336" s="213"/>
      <c r="Q336" s="213"/>
      <c r="R336" s="213"/>
      <c r="S336" s="213"/>
      <c r="T336" s="214"/>
      <c r="AT336" s="215" t="s">
        <v>149</v>
      </c>
      <c r="AU336" s="215" t="s">
        <v>81</v>
      </c>
      <c r="AV336" s="11" t="s">
        <v>79</v>
      </c>
      <c r="AW336" s="11" t="s">
        <v>34</v>
      </c>
      <c r="AX336" s="11" t="s">
        <v>71</v>
      </c>
      <c r="AY336" s="215" t="s">
        <v>139</v>
      </c>
    </row>
    <row r="337" spans="2:65" s="12" customFormat="1">
      <c r="B337" s="216"/>
      <c r="C337" s="217"/>
      <c r="D337" s="229" t="s">
        <v>149</v>
      </c>
      <c r="E337" s="239" t="s">
        <v>21</v>
      </c>
      <c r="F337" s="240" t="s">
        <v>822</v>
      </c>
      <c r="G337" s="217"/>
      <c r="H337" s="241">
        <v>80</v>
      </c>
      <c r="I337" s="221"/>
      <c r="J337" s="217"/>
      <c r="K337" s="217"/>
      <c r="L337" s="222"/>
      <c r="M337" s="223"/>
      <c r="N337" s="224"/>
      <c r="O337" s="224"/>
      <c r="P337" s="224"/>
      <c r="Q337" s="224"/>
      <c r="R337" s="224"/>
      <c r="S337" s="224"/>
      <c r="T337" s="225"/>
      <c r="AT337" s="226" t="s">
        <v>149</v>
      </c>
      <c r="AU337" s="226" t="s">
        <v>81</v>
      </c>
      <c r="AV337" s="12" t="s">
        <v>81</v>
      </c>
      <c r="AW337" s="12" t="s">
        <v>34</v>
      </c>
      <c r="AX337" s="12" t="s">
        <v>79</v>
      </c>
      <c r="AY337" s="226" t="s">
        <v>139</v>
      </c>
    </row>
    <row r="338" spans="2:65" s="1" customFormat="1" ht="22.5" customHeight="1">
      <c r="B338" s="40"/>
      <c r="C338" s="192" t="s">
        <v>823</v>
      </c>
      <c r="D338" s="192" t="s">
        <v>142</v>
      </c>
      <c r="E338" s="193" t="s">
        <v>824</v>
      </c>
      <c r="F338" s="194" t="s">
        <v>825</v>
      </c>
      <c r="G338" s="195" t="s">
        <v>441</v>
      </c>
      <c r="H338" s="196">
        <v>3</v>
      </c>
      <c r="I338" s="197"/>
      <c r="J338" s="198">
        <f>ROUND(I338*H338,2)</f>
        <v>0</v>
      </c>
      <c r="K338" s="194" t="s">
        <v>146</v>
      </c>
      <c r="L338" s="60"/>
      <c r="M338" s="199" t="s">
        <v>21</v>
      </c>
      <c r="N338" s="200" t="s">
        <v>42</v>
      </c>
      <c r="O338" s="41"/>
      <c r="P338" s="201">
        <f>O338*H338</f>
        <v>0</v>
      </c>
      <c r="Q338" s="201">
        <v>0</v>
      </c>
      <c r="R338" s="201">
        <f>Q338*H338</f>
        <v>0</v>
      </c>
      <c r="S338" s="201">
        <v>2.2000000000000002</v>
      </c>
      <c r="T338" s="202">
        <f>S338*H338</f>
        <v>6.6000000000000005</v>
      </c>
      <c r="AR338" s="23" t="s">
        <v>147</v>
      </c>
      <c r="AT338" s="23" t="s">
        <v>142</v>
      </c>
      <c r="AU338" s="23" t="s">
        <v>81</v>
      </c>
      <c r="AY338" s="23" t="s">
        <v>139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23" t="s">
        <v>79</v>
      </c>
      <c r="BK338" s="203">
        <f>ROUND(I338*H338,2)</f>
        <v>0</v>
      </c>
      <c r="BL338" s="23" t="s">
        <v>147</v>
      </c>
      <c r="BM338" s="23" t="s">
        <v>826</v>
      </c>
    </row>
    <row r="339" spans="2:65" s="11" customFormat="1">
      <c r="B339" s="204"/>
      <c r="C339" s="205"/>
      <c r="D339" s="206" t="s">
        <v>149</v>
      </c>
      <c r="E339" s="207" t="s">
        <v>21</v>
      </c>
      <c r="F339" s="208" t="s">
        <v>584</v>
      </c>
      <c r="G339" s="205"/>
      <c r="H339" s="209" t="s">
        <v>21</v>
      </c>
      <c r="I339" s="210"/>
      <c r="J339" s="205"/>
      <c r="K339" s="205"/>
      <c r="L339" s="211"/>
      <c r="M339" s="212"/>
      <c r="N339" s="213"/>
      <c r="O339" s="213"/>
      <c r="P339" s="213"/>
      <c r="Q339" s="213"/>
      <c r="R339" s="213"/>
      <c r="S339" s="213"/>
      <c r="T339" s="214"/>
      <c r="AT339" s="215" t="s">
        <v>149</v>
      </c>
      <c r="AU339" s="215" t="s">
        <v>81</v>
      </c>
      <c r="AV339" s="11" t="s">
        <v>79</v>
      </c>
      <c r="AW339" s="11" t="s">
        <v>34</v>
      </c>
      <c r="AX339" s="11" t="s">
        <v>71</v>
      </c>
      <c r="AY339" s="215" t="s">
        <v>139</v>
      </c>
    </row>
    <row r="340" spans="2:65" s="12" customFormat="1">
      <c r="B340" s="216"/>
      <c r="C340" s="217"/>
      <c r="D340" s="229" t="s">
        <v>149</v>
      </c>
      <c r="E340" s="239" t="s">
        <v>21</v>
      </c>
      <c r="F340" s="240" t="s">
        <v>827</v>
      </c>
      <c r="G340" s="217"/>
      <c r="H340" s="241">
        <v>3</v>
      </c>
      <c r="I340" s="221"/>
      <c r="J340" s="217"/>
      <c r="K340" s="217"/>
      <c r="L340" s="222"/>
      <c r="M340" s="223"/>
      <c r="N340" s="224"/>
      <c r="O340" s="224"/>
      <c r="P340" s="224"/>
      <c r="Q340" s="224"/>
      <c r="R340" s="224"/>
      <c r="S340" s="224"/>
      <c r="T340" s="225"/>
      <c r="AT340" s="226" t="s">
        <v>149</v>
      </c>
      <c r="AU340" s="226" t="s">
        <v>81</v>
      </c>
      <c r="AV340" s="12" t="s">
        <v>81</v>
      </c>
      <c r="AW340" s="12" t="s">
        <v>34</v>
      </c>
      <c r="AX340" s="12" t="s">
        <v>79</v>
      </c>
      <c r="AY340" s="226" t="s">
        <v>139</v>
      </c>
    </row>
    <row r="341" spans="2:65" s="1" customFormat="1" ht="31.5" customHeight="1">
      <c r="B341" s="40"/>
      <c r="C341" s="192" t="s">
        <v>828</v>
      </c>
      <c r="D341" s="192" t="s">
        <v>142</v>
      </c>
      <c r="E341" s="193" t="s">
        <v>829</v>
      </c>
      <c r="F341" s="194" t="s">
        <v>830</v>
      </c>
      <c r="G341" s="195" t="s">
        <v>441</v>
      </c>
      <c r="H341" s="196">
        <v>3</v>
      </c>
      <c r="I341" s="197"/>
      <c r="J341" s="198">
        <f>ROUND(I341*H341,2)</f>
        <v>0</v>
      </c>
      <c r="K341" s="194" t="s">
        <v>146</v>
      </c>
      <c r="L341" s="60"/>
      <c r="M341" s="199" t="s">
        <v>21</v>
      </c>
      <c r="N341" s="200" t="s">
        <v>42</v>
      </c>
      <c r="O341" s="41"/>
      <c r="P341" s="201">
        <f>O341*H341</f>
        <v>0</v>
      </c>
      <c r="Q341" s="201">
        <v>0</v>
      </c>
      <c r="R341" s="201">
        <f>Q341*H341</f>
        <v>0</v>
      </c>
      <c r="S341" s="201">
        <v>2.9000000000000001E-2</v>
      </c>
      <c r="T341" s="202">
        <f>S341*H341</f>
        <v>8.7000000000000008E-2</v>
      </c>
      <c r="AR341" s="23" t="s">
        <v>147</v>
      </c>
      <c r="AT341" s="23" t="s">
        <v>142</v>
      </c>
      <c r="AU341" s="23" t="s">
        <v>81</v>
      </c>
      <c r="AY341" s="23" t="s">
        <v>139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23" t="s">
        <v>79</v>
      </c>
      <c r="BK341" s="203">
        <f>ROUND(I341*H341,2)</f>
        <v>0</v>
      </c>
      <c r="BL341" s="23" t="s">
        <v>147</v>
      </c>
      <c r="BM341" s="23" t="s">
        <v>831</v>
      </c>
    </row>
    <row r="342" spans="2:65" s="1" customFormat="1" ht="31.5" customHeight="1">
      <c r="B342" s="40"/>
      <c r="C342" s="192" t="s">
        <v>832</v>
      </c>
      <c r="D342" s="192" t="s">
        <v>142</v>
      </c>
      <c r="E342" s="193" t="s">
        <v>833</v>
      </c>
      <c r="F342" s="194" t="s">
        <v>834</v>
      </c>
      <c r="G342" s="195" t="s">
        <v>285</v>
      </c>
      <c r="H342" s="196">
        <v>0.3</v>
      </c>
      <c r="I342" s="197"/>
      <c r="J342" s="198">
        <f>ROUND(I342*H342,2)</f>
        <v>0</v>
      </c>
      <c r="K342" s="194" t="s">
        <v>146</v>
      </c>
      <c r="L342" s="60"/>
      <c r="M342" s="199" t="s">
        <v>21</v>
      </c>
      <c r="N342" s="200" t="s">
        <v>42</v>
      </c>
      <c r="O342" s="41"/>
      <c r="P342" s="201">
        <f>O342*H342</f>
        <v>0</v>
      </c>
      <c r="Q342" s="201">
        <v>1.2199999999999999E-3</v>
      </c>
      <c r="R342" s="201">
        <f>Q342*H342</f>
        <v>3.6599999999999995E-4</v>
      </c>
      <c r="S342" s="201">
        <v>7.0000000000000007E-2</v>
      </c>
      <c r="T342" s="202">
        <f>S342*H342</f>
        <v>2.1000000000000001E-2</v>
      </c>
      <c r="AR342" s="23" t="s">
        <v>147</v>
      </c>
      <c r="AT342" s="23" t="s">
        <v>142</v>
      </c>
      <c r="AU342" s="23" t="s">
        <v>81</v>
      </c>
      <c r="AY342" s="23" t="s">
        <v>139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23" t="s">
        <v>79</v>
      </c>
      <c r="BK342" s="203">
        <f>ROUND(I342*H342,2)</f>
        <v>0</v>
      </c>
      <c r="BL342" s="23" t="s">
        <v>147</v>
      </c>
      <c r="BM342" s="23" t="s">
        <v>835</v>
      </c>
    </row>
    <row r="343" spans="2:65" s="11" customFormat="1">
      <c r="B343" s="204"/>
      <c r="C343" s="205"/>
      <c r="D343" s="206" t="s">
        <v>149</v>
      </c>
      <c r="E343" s="207" t="s">
        <v>21</v>
      </c>
      <c r="F343" s="208" t="s">
        <v>205</v>
      </c>
      <c r="G343" s="205"/>
      <c r="H343" s="209" t="s">
        <v>21</v>
      </c>
      <c r="I343" s="210"/>
      <c r="J343" s="205"/>
      <c r="K343" s="205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149</v>
      </c>
      <c r="AU343" s="215" t="s">
        <v>81</v>
      </c>
      <c r="AV343" s="11" t="s">
        <v>79</v>
      </c>
      <c r="AW343" s="11" t="s">
        <v>34</v>
      </c>
      <c r="AX343" s="11" t="s">
        <v>71</v>
      </c>
      <c r="AY343" s="215" t="s">
        <v>139</v>
      </c>
    </row>
    <row r="344" spans="2:65" s="12" customFormat="1">
      <c r="B344" s="216"/>
      <c r="C344" s="217"/>
      <c r="D344" s="229" t="s">
        <v>149</v>
      </c>
      <c r="E344" s="239" t="s">
        <v>21</v>
      </c>
      <c r="F344" s="240" t="s">
        <v>836</v>
      </c>
      <c r="G344" s="217"/>
      <c r="H344" s="241">
        <v>0.3</v>
      </c>
      <c r="I344" s="221"/>
      <c r="J344" s="217"/>
      <c r="K344" s="217"/>
      <c r="L344" s="222"/>
      <c r="M344" s="223"/>
      <c r="N344" s="224"/>
      <c r="O344" s="224"/>
      <c r="P344" s="224"/>
      <c r="Q344" s="224"/>
      <c r="R344" s="224"/>
      <c r="S344" s="224"/>
      <c r="T344" s="225"/>
      <c r="AT344" s="226" t="s">
        <v>149</v>
      </c>
      <c r="AU344" s="226" t="s">
        <v>81</v>
      </c>
      <c r="AV344" s="12" t="s">
        <v>81</v>
      </c>
      <c r="AW344" s="12" t="s">
        <v>34</v>
      </c>
      <c r="AX344" s="12" t="s">
        <v>79</v>
      </c>
      <c r="AY344" s="226" t="s">
        <v>139</v>
      </c>
    </row>
    <row r="345" spans="2:65" s="1" customFormat="1" ht="31.5" customHeight="1">
      <c r="B345" s="40"/>
      <c r="C345" s="192" t="s">
        <v>837</v>
      </c>
      <c r="D345" s="192" t="s">
        <v>142</v>
      </c>
      <c r="E345" s="193" t="s">
        <v>838</v>
      </c>
      <c r="F345" s="194" t="s">
        <v>839</v>
      </c>
      <c r="G345" s="195" t="s">
        <v>156</v>
      </c>
      <c r="H345" s="196">
        <v>8</v>
      </c>
      <c r="I345" s="197"/>
      <c r="J345" s="198">
        <f>ROUND(I345*H345,2)</f>
        <v>0</v>
      </c>
      <c r="K345" s="194" t="s">
        <v>146</v>
      </c>
      <c r="L345" s="60"/>
      <c r="M345" s="199" t="s">
        <v>21</v>
      </c>
      <c r="N345" s="200" t="s">
        <v>42</v>
      </c>
      <c r="O345" s="41"/>
      <c r="P345" s="201">
        <f>O345*H345</f>
        <v>0</v>
      </c>
      <c r="Q345" s="201">
        <v>0</v>
      </c>
      <c r="R345" s="201">
        <f>Q345*H345</f>
        <v>0</v>
      </c>
      <c r="S345" s="201">
        <v>1.4999999999999999E-2</v>
      </c>
      <c r="T345" s="202">
        <f>S345*H345</f>
        <v>0.12</v>
      </c>
      <c r="AR345" s="23" t="s">
        <v>147</v>
      </c>
      <c r="AT345" s="23" t="s">
        <v>142</v>
      </c>
      <c r="AU345" s="23" t="s">
        <v>81</v>
      </c>
      <c r="AY345" s="23" t="s">
        <v>139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23" t="s">
        <v>79</v>
      </c>
      <c r="BK345" s="203">
        <f>ROUND(I345*H345,2)</f>
        <v>0</v>
      </c>
      <c r="BL345" s="23" t="s">
        <v>147</v>
      </c>
      <c r="BM345" s="23" t="s">
        <v>840</v>
      </c>
    </row>
    <row r="346" spans="2:65" s="11" customFormat="1">
      <c r="B346" s="204"/>
      <c r="C346" s="205"/>
      <c r="D346" s="206" t="s">
        <v>149</v>
      </c>
      <c r="E346" s="207" t="s">
        <v>21</v>
      </c>
      <c r="F346" s="208" t="s">
        <v>633</v>
      </c>
      <c r="G346" s="205"/>
      <c r="H346" s="209" t="s">
        <v>21</v>
      </c>
      <c r="I346" s="210"/>
      <c r="J346" s="205"/>
      <c r="K346" s="205"/>
      <c r="L346" s="211"/>
      <c r="M346" s="212"/>
      <c r="N346" s="213"/>
      <c r="O346" s="213"/>
      <c r="P346" s="213"/>
      <c r="Q346" s="213"/>
      <c r="R346" s="213"/>
      <c r="S346" s="213"/>
      <c r="T346" s="214"/>
      <c r="AT346" s="215" t="s">
        <v>149</v>
      </c>
      <c r="AU346" s="215" t="s">
        <v>81</v>
      </c>
      <c r="AV346" s="11" t="s">
        <v>79</v>
      </c>
      <c r="AW346" s="11" t="s">
        <v>34</v>
      </c>
      <c r="AX346" s="11" t="s">
        <v>71</v>
      </c>
      <c r="AY346" s="215" t="s">
        <v>139</v>
      </c>
    </row>
    <row r="347" spans="2:65" s="11" customFormat="1">
      <c r="B347" s="204"/>
      <c r="C347" s="205"/>
      <c r="D347" s="206" t="s">
        <v>149</v>
      </c>
      <c r="E347" s="207" t="s">
        <v>21</v>
      </c>
      <c r="F347" s="208" t="s">
        <v>634</v>
      </c>
      <c r="G347" s="205"/>
      <c r="H347" s="209" t="s">
        <v>21</v>
      </c>
      <c r="I347" s="210"/>
      <c r="J347" s="205"/>
      <c r="K347" s="205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149</v>
      </c>
      <c r="AU347" s="215" t="s">
        <v>81</v>
      </c>
      <c r="AV347" s="11" t="s">
        <v>79</v>
      </c>
      <c r="AW347" s="11" t="s">
        <v>34</v>
      </c>
      <c r="AX347" s="11" t="s">
        <v>71</v>
      </c>
      <c r="AY347" s="215" t="s">
        <v>139</v>
      </c>
    </row>
    <row r="348" spans="2:65" s="12" customFormat="1">
      <c r="B348" s="216"/>
      <c r="C348" s="217"/>
      <c r="D348" s="206" t="s">
        <v>149</v>
      </c>
      <c r="E348" s="218" t="s">
        <v>21</v>
      </c>
      <c r="F348" s="219" t="s">
        <v>841</v>
      </c>
      <c r="G348" s="217"/>
      <c r="H348" s="220">
        <v>5</v>
      </c>
      <c r="I348" s="221"/>
      <c r="J348" s="217"/>
      <c r="K348" s="217"/>
      <c r="L348" s="222"/>
      <c r="M348" s="223"/>
      <c r="N348" s="224"/>
      <c r="O348" s="224"/>
      <c r="P348" s="224"/>
      <c r="Q348" s="224"/>
      <c r="R348" s="224"/>
      <c r="S348" s="224"/>
      <c r="T348" s="225"/>
      <c r="AT348" s="226" t="s">
        <v>149</v>
      </c>
      <c r="AU348" s="226" t="s">
        <v>81</v>
      </c>
      <c r="AV348" s="12" t="s">
        <v>81</v>
      </c>
      <c r="AW348" s="12" t="s">
        <v>34</v>
      </c>
      <c r="AX348" s="12" t="s">
        <v>71</v>
      </c>
      <c r="AY348" s="226" t="s">
        <v>139</v>
      </c>
    </row>
    <row r="349" spans="2:65" s="12" customFormat="1">
      <c r="B349" s="216"/>
      <c r="C349" s="217"/>
      <c r="D349" s="206" t="s">
        <v>149</v>
      </c>
      <c r="E349" s="218" t="s">
        <v>21</v>
      </c>
      <c r="F349" s="219" t="s">
        <v>842</v>
      </c>
      <c r="G349" s="217"/>
      <c r="H349" s="220">
        <v>3</v>
      </c>
      <c r="I349" s="221"/>
      <c r="J349" s="217"/>
      <c r="K349" s="217"/>
      <c r="L349" s="222"/>
      <c r="M349" s="223"/>
      <c r="N349" s="224"/>
      <c r="O349" s="224"/>
      <c r="P349" s="224"/>
      <c r="Q349" s="224"/>
      <c r="R349" s="224"/>
      <c r="S349" s="224"/>
      <c r="T349" s="225"/>
      <c r="AT349" s="226" t="s">
        <v>149</v>
      </c>
      <c r="AU349" s="226" t="s">
        <v>81</v>
      </c>
      <c r="AV349" s="12" t="s">
        <v>81</v>
      </c>
      <c r="AW349" s="12" t="s">
        <v>34</v>
      </c>
      <c r="AX349" s="12" t="s">
        <v>71</v>
      </c>
      <c r="AY349" s="226" t="s">
        <v>139</v>
      </c>
    </row>
    <row r="350" spans="2:65" s="13" customFormat="1">
      <c r="B350" s="227"/>
      <c r="C350" s="228"/>
      <c r="D350" s="206" t="s">
        <v>149</v>
      </c>
      <c r="E350" s="242" t="s">
        <v>21</v>
      </c>
      <c r="F350" s="243" t="s">
        <v>160</v>
      </c>
      <c r="G350" s="228"/>
      <c r="H350" s="244">
        <v>8</v>
      </c>
      <c r="I350" s="233"/>
      <c r="J350" s="228"/>
      <c r="K350" s="228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149</v>
      </c>
      <c r="AU350" s="238" t="s">
        <v>81</v>
      </c>
      <c r="AV350" s="13" t="s">
        <v>147</v>
      </c>
      <c r="AW350" s="13" t="s">
        <v>34</v>
      </c>
      <c r="AX350" s="13" t="s">
        <v>79</v>
      </c>
      <c r="AY350" s="238" t="s">
        <v>139</v>
      </c>
    </row>
    <row r="351" spans="2:65" s="10" customFormat="1" ht="29.85" customHeight="1">
      <c r="B351" s="175"/>
      <c r="C351" s="176"/>
      <c r="D351" s="189" t="s">
        <v>70</v>
      </c>
      <c r="E351" s="190" t="s">
        <v>216</v>
      </c>
      <c r="F351" s="190" t="s">
        <v>217</v>
      </c>
      <c r="G351" s="176"/>
      <c r="H351" s="176"/>
      <c r="I351" s="179"/>
      <c r="J351" s="191">
        <f>BK351</f>
        <v>0</v>
      </c>
      <c r="K351" s="176"/>
      <c r="L351" s="181"/>
      <c r="M351" s="182"/>
      <c r="N351" s="183"/>
      <c r="O351" s="183"/>
      <c r="P351" s="184">
        <f>SUM(P352:P362)</f>
        <v>0</v>
      </c>
      <c r="Q351" s="183"/>
      <c r="R351" s="184">
        <f>SUM(R352:R362)</f>
        <v>0</v>
      </c>
      <c r="S351" s="183"/>
      <c r="T351" s="185">
        <f>SUM(T352:T362)</f>
        <v>0</v>
      </c>
      <c r="AR351" s="186" t="s">
        <v>79</v>
      </c>
      <c r="AT351" s="187" t="s">
        <v>70</v>
      </c>
      <c r="AU351" s="187" t="s">
        <v>79</v>
      </c>
      <c r="AY351" s="186" t="s">
        <v>139</v>
      </c>
      <c r="BK351" s="188">
        <f>SUM(BK352:BK362)</f>
        <v>0</v>
      </c>
    </row>
    <row r="352" spans="2:65" s="1" customFormat="1" ht="31.5" customHeight="1">
      <c r="B352" s="40"/>
      <c r="C352" s="192" t="s">
        <v>843</v>
      </c>
      <c r="D352" s="192" t="s">
        <v>142</v>
      </c>
      <c r="E352" s="193" t="s">
        <v>219</v>
      </c>
      <c r="F352" s="194" t="s">
        <v>220</v>
      </c>
      <c r="G352" s="195" t="s">
        <v>221</v>
      </c>
      <c r="H352" s="196">
        <v>28.68</v>
      </c>
      <c r="I352" s="197"/>
      <c r="J352" s="198">
        <f>ROUND(I352*H352,2)</f>
        <v>0</v>
      </c>
      <c r="K352" s="194" t="s">
        <v>146</v>
      </c>
      <c r="L352" s="60"/>
      <c r="M352" s="199" t="s">
        <v>21</v>
      </c>
      <c r="N352" s="200" t="s">
        <v>42</v>
      </c>
      <c r="O352" s="41"/>
      <c r="P352" s="201">
        <f>O352*H352</f>
        <v>0</v>
      </c>
      <c r="Q352" s="201">
        <v>0</v>
      </c>
      <c r="R352" s="201">
        <f>Q352*H352</f>
        <v>0</v>
      </c>
      <c r="S352" s="201">
        <v>0</v>
      </c>
      <c r="T352" s="202">
        <f>S352*H352</f>
        <v>0</v>
      </c>
      <c r="AR352" s="23" t="s">
        <v>147</v>
      </c>
      <c r="AT352" s="23" t="s">
        <v>142</v>
      </c>
      <c r="AU352" s="23" t="s">
        <v>81</v>
      </c>
      <c r="AY352" s="23" t="s">
        <v>139</v>
      </c>
      <c r="BE352" s="203">
        <f>IF(N352="základní",J352,0)</f>
        <v>0</v>
      </c>
      <c r="BF352" s="203">
        <f>IF(N352="snížená",J352,0)</f>
        <v>0</v>
      </c>
      <c r="BG352" s="203">
        <f>IF(N352="zákl. přenesená",J352,0)</f>
        <v>0</v>
      </c>
      <c r="BH352" s="203">
        <f>IF(N352="sníž. přenesená",J352,0)</f>
        <v>0</v>
      </c>
      <c r="BI352" s="203">
        <f>IF(N352="nulová",J352,0)</f>
        <v>0</v>
      </c>
      <c r="BJ352" s="23" t="s">
        <v>79</v>
      </c>
      <c r="BK352" s="203">
        <f>ROUND(I352*H352,2)</f>
        <v>0</v>
      </c>
      <c r="BL352" s="23" t="s">
        <v>147</v>
      </c>
      <c r="BM352" s="23" t="s">
        <v>844</v>
      </c>
    </row>
    <row r="353" spans="2:65" s="1" customFormat="1" ht="31.5" customHeight="1">
      <c r="B353" s="40"/>
      <c r="C353" s="192" t="s">
        <v>845</v>
      </c>
      <c r="D353" s="192" t="s">
        <v>142</v>
      </c>
      <c r="E353" s="193" t="s">
        <v>224</v>
      </c>
      <c r="F353" s="194" t="s">
        <v>225</v>
      </c>
      <c r="G353" s="195" t="s">
        <v>221</v>
      </c>
      <c r="H353" s="196">
        <v>28.68</v>
      </c>
      <c r="I353" s="197"/>
      <c r="J353" s="198">
        <f>ROUND(I353*H353,2)</f>
        <v>0</v>
      </c>
      <c r="K353" s="194" t="s">
        <v>146</v>
      </c>
      <c r="L353" s="60"/>
      <c r="M353" s="199" t="s">
        <v>21</v>
      </c>
      <c r="N353" s="200" t="s">
        <v>42</v>
      </c>
      <c r="O353" s="41"/>
      <c r="P353" s="201">
        <f>O353*H353</f>
        <v>0</v>
      </c>
      <c r="Q353" s="201">
        <v>0</v>
      </c>
      <c r="R353" s="201">
        <f>Q353*H353</f>
        <v>0</v>
      </c>
      <c r="S353" s="201">
        <v>0</v>
      </c>
      <c r="T353" s="202">
        <f>S353*H353</f>
        <v>0</v>
      </c>
      <c r="AR353" s="23" t="s">
        <v>147</v>
      </c>
      <c r="AT353" s="23" t="s">
        <v>142</v>
      </c>
      <c r="AU353" s="23" t="s">
        <v>81</v>
      </c>
      <c r="AY353" s="23" t="s">
        <v>139</v>
      </c>
      <c r="BE353" s="203">
        <f>IF(N353="základní",J353,0)</f>
        <v>0</v>
      </c>
      <c r="BF353" s="203">
        <f>IF(N353="snížená",J353,0)</f>
        <v>0</v>
      </c>
      <c r="BG353" s="203">
        <f>IF(N353="zákl. přenesená",J353,0)</f>
        <v>0</v>
      </c>
      <c r="BH353" s="203">
        <f>IF(N353="sníž. přenesená",J353,0)</f>
        <v>0</v>
      </c>
      <c r="BI353" s="203">
        <f>IF(N353="nulová",J353,0)</f>
        <v>0</v>
      </c>
      <c r="BJ353" s="23" t="s">
        <v>79</v>
      </c>
      <c r="BK353" s="203">
        <f>ROUND(I353*H353,2)</f>
        <v>0</v>
      </c>
      <c r="BL353" s="23" t="s">
        <v>147</v>
      </c>
      <c r="BM353" s="23" t="s">
        <v>846</v>
      </c>
    </row>
    <row r="354" spans="2:65" s="1" customFormat="1" ht="31.5" customHeight="1">
      <c r="B354" s="40"/>
      <c r="C354" s="192" t="s">
        <v>847</v>
      </c>
      <c r="D354" s="192" t="s">
        <v>142</v>
      </c>
      <c r="E354" s="193" t="s">
        <v>227</v>
      </c>
      <c r="F354" s="194" t="s">
        <v>228</v>
      </c>
      <c r="G354" s="195" t="s">
        <v>221</v>
      </c>
      <c r="H354" s="196">
        <v>401.52</v>
      </c>
      <c r="I354" s="197"/>
      <c r="J354" s="198">
        <f>ROUND(I354*H354,2)</f>
        <v>0</v>
      </c>
      <c r="K354" s="194" t="s">
        <v>146</v>
      </c>
      <c r="L354" s="60"/>
      <c r="M354" s="199" t="s">
        <v>21</v>
      </c>
      <c r="N354" s="200" t="s">
        <v>42</v>
      </c>
      <c r="O354" s="41"/>
      <c r="P354" s="201">
        <f>O354*H354</f>
        <v>0</v>
      </c>
      <c r="Q354" s="201">
        <v>0</v>
      </c>
      <c r="R354" s="201">
        <f>Q354*H354</f>
        <v>0</v>
      </c>
      <c r="S354" s="201">
        <v>0</v>
      </c>
      <c r="T354" s="202">
        <f>S354*H354</f>
        <v>0</v>
      </c>
      <c r="AR354" s="23" t="s">
        <v>147</v>
      </c>
      <c r="AT354" s="23" t="s">
        <v>142</v>
      </c>
      <c r="AU354" s="23" t="s">
        <v>81</v>
      </c>
      <c r="AY354" s="23" t="s">
        <v>139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23" t="s">
        <v>79</v>
      </c>
      <c r="BK354" s="203">
        <f>ROUND(I354*H354,2)</f>
        <v>0</v>
      </c>
      <c r="BL354" s="23" t="s">
        <v>147</v>
      </c>
      <c r="BM354" s="23" t="s">
        <v>848</v>
      </c>
    </row>
    <row r="355" spans="2:65" s="1" customFormat="1" ht="54">
      <c r="B355" s="40"/>
      <c r="C355" s="62"/>
      <c r="D355" s="206" t="s">
        <v>230</v>
      </c>
      <c r="E355" s="62"/>
      <c r="F355" s="245" t="s">
        <v>231</v>
      </c>
      <c r="G355" s="62"/>
      <c r="H355" s="62"/>
      <c r="I355" s="162"/>
      <c r="J355" s="62"/>
      <c r="K355" s="62"/>
      <c r="L355" s="60"/>
      <c r="M355" s="246"/>
      <c r="N355" s="41"/>
      <c r="O355" s="41"/>
      <c r="P355" s="41"/>
      <c r="Q355" s="41"/>
      <c r="R355" s="41"/>
      <c r="S355" s="41"/>
      <c r="T355" s="77"/>
      <c r="AT355" s="23" t="s">
        <v>230</v>
      </c>
      <c r="AU355" s="23" t="s">
        <v>81</v>
      </c>
    </row>
    <row r="356" spans="2:65" s="12" customFormat="1">
      <c r="B356" s="216"/>
      <c r="C356" s="217"/>
      <c r="D356" s="229" t="s">
        <v>149</v>
      </c>
      <c r="E356" s="217"/>
      <c r="F356" s="240" t="s">
        <v>849</v>
      </c>
      <c r="G356" s="217"/>
      <c r="H356" s="241">
        <v>401.52</v>
      </c>
      <c r="I356" s="221"/>
      <c r="J356" s="217"/>
      <c r="K356" s="217"/>
      <c r="L356" s="222"/>
      <c r="M356" s="223"/>
      <c r="N356" s="224"/>
      <c r="O356" s="224"/>
      <c r="P356" s="224"/>
      <c r="Q356" s="224"/>
      <c r="R356" s="224"/>
      <c r="S356" s="224"/>
      <c r="T356" s="225"/>
      <c r="AT356" s="226" t="s">
        <v>149</v>
      </c>
      <c r="AU356" s="226" t="s">
        <v>81</v>
      </c>
      <c r="AV356" s="12" t="s">
        <v>81</v>
      </c>
      <c r="AW356" s="12" t="s">
        <v>6</v>
      </c>
      <c r="AX356" s="12" t="s">
        <v>79</v>
      </c>
      <c r="AY356" s="226" t="s">
        <v>139</v>
      </c>
    </row>
    <row r="357" spans="2:65" s="1" customFormat="1" ht="22.5" customHeight="1">
      <c r="B357" s="40"/>
      <c r="C357" s="192" t="s">
        <v>850</v>
      </c>
      <c r="D357" s="192" t="s">
        <v>142</v>
      </c>
      <c r="E357" s="193" t="s">
        <v>851</v>
      </c>
      <c r="F357" s="194" t="s">
        <v>852</v>
      </c>
      <c r="G357" s="195" t="s">
        <v>221</v>
      </c>
      <c r="H357" s="196">
        <v>10.038</v>
      </c>
      <c r="I357" s="197"/>
      <c r="J357" s="198">
        <f>ROUND(I357*H357,2)</f>
        <v>0</v>
      </c>
      <c r="K357" s="194" t="s">
        <v>146</v>
      </c>
      <c r="L357" s="60"/>
      <c r="M357" s="199" t="s">
        <v>21</v>
      </c>
      <c r="N357" s="200" t="s">
        <v>42</v>
      </c>
      <c r="O357" s="41"/>
      <c r="P357" s="201">
        <f>O357*H357</f>
        <v>0</v>
      </c>
      <c r="Q357" s="201">
        <v>0</v>
      </c>
      <c r="R357" s="201">
        <f>Q357*H357</f>
        <v>0</v>
      </c>
      <c r="S357" s="201">
        <v>0</v>
      </c>
      <c r="T357" s="202">
        <f>S357*H357</f>
        <v>0</v>
      </c>
      <c r="AR357" s="23" t="s">
        <v>147</v>
      </c>
      <c r="AT357" s="23" t="s">
        <v>142</v>
      </c>
      <c r="AU357" s="23" t="s">
        <v>81</v>
      </c>
      <c r="AY357" s="23" t="s">
        <v>139</v>
      </c>
      <c r="BE357" s="203">
        <f>IF(N357="základní",J357,0)</f>
        <v>0</v>
      </c>
      <c r="BF357" s="203">
        <f>IF(N357="snížená",J357,0)</f>
        <v>0</v>
      </c>
      <c r="BG357" s="203">
        <f>IF(N357="zákl. přenesená",J357,0)</f>
        <v>0</v>
      </c>
      <c r="BH357" s="203">
        <f>IF(N357="sníž. přenesená",J357,0)</f>
        <v>0</v>
      </c>
      <c r="BI357" s="203">
        <f>IF(N357="nulová",J357,0)</f>
        <v>0</v>
      </c>
      <c r="BJ357" s="23" t="s">
        <v>79</v>
      </c>
      <c r="BK357" s="203">
        <f>ROUND(I357*H357,2)</f>
        <v>0</v>
      </c>
      <c r="BL357" s="23" t="s">
        <v>147</v>
      </c>
      <c r="BM357" s="23" t="s">
        <v>853</v>
      </c>
    </row>
    <row r="358" spans="2:65" s="12" customFormat="1">
      <c r="B358" s="216"/>
      <c r="C358" s="217"/>
      <c r="D358" s="229" t="s">
        <v>149</v>
      </c>
      <c r="E358" s="217"/>
      <c r="F358" s="240" t="s">
        <v>854</v>
      </c>
      <c r="G358" s="217"/>
      <c r="H358" s="241">
        <v>10.038</v>
      </c>
      <c r="I358" s="221"/>
      <c r="J358" s="217"/>
      <c r="K358" s="217"/>
      <c r="L358" s="222"/>
      <c r="M358" s="223"/>
      <c r="N358" s="224"/>
      <c r="O358" s="224"/>
      <c r="P358" s="224"/>
      <c r="Q358" s="224"/>
      <c r="R358" s="224"/>
      <c r="S358" s="224"/>
      <c r="T358" s="225"/>
      <c r="AT358" s="226" t="s">
        <v>149</v>
      </c>
      <c r="AU358" s="226" t="s">
        <v>81</v>
      </c>
      <c r="AV358" s="12" t="s">
        <v>81</v>
      </c>
      <c r="AW358" s="12" t="s">
        <v>6</v>
      </c>
      <c r="AX358" s="12" t="s">
        <v>79</v>
      </c>
      <c r="AY358" s="226" t="s">
        <v>139</v>
      </c>
    </row>
    <row r="359" spans="2:65" s="1" customFormat="1" ht="22.5" customHeight="1">
      <c r="B359" s="40"/>
      <c r="C359" s="192" t="s">
        <v>855</v>
      </c>
      <c r="D359" s="192" t="s">
        <v>142</v>
      </c>
      <c r="E359" s="193" t="s">
        <v>856</v>
      </c>
      <c r="F359" s="194" t="s">
        <v>857</v>
      </c>
      <c r="G359" s="195" t="s">
        <v>221</v>
      </c>
      <c r="H359" s="196">
        <v>17.207999999999998</v>
      </c>
      <c r="I359" s="197"/>
      <c r="J359" s="198">
        <f>ROUND(I359*H359,2)</f>
        <v>0</v>
      </c>
      <c r="K359" s="194" t="s">
        <v>146</v>
      </c>
      <c r="L359" s="60"/>
      <c r="M359" s="199" t="s">
        <v>21</v>
      </c>
      <c r="N359" s="200" t="s">
        <v>42</v>
      </c>
      <c r="O359" s="41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AR359" s="23" t="s">
        <v>147</v>
      </c>
      <c r="AT359" s="23" t="s">
        <v>142</v>
      </c>
      <c r="AU359" s="23" t="s">
        <v>81</v>
      </c>
      <c r="AY359" s="23" t="s">
        <v>139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3" t="s">
        <v>79</v>
      </c>
      <c r="BK359" s="203">
        <f>ROUND(I359*H359,2)</f>
        <v>0</v>
      </c>
      <c r="BL359" s="23" t="s">
        <v>147</v>
      </c>
      <c r="BM359" s="23" t="s">
        <v>858</v>
      </c>
    </row>
    <row r="360" spans="2:65" s="12" customFormat="1">
      <c r="B360" s="216"/>
      <c r="C360" s="217"/>
      <c r="D360" s="229" t="s">
        <v>149</v>
      </c>
      <c r="E360" s="217"/>
      <c r="F360" s="240" t="s">
        <v>859</v>
      </c>
      <c r="G360" s="217"/>
      <c r="H360" s="241">
        <v>17.207999999999998</v>
      </c>
      <c r="I360" s="221"/>
      <c r="J360" s="217"/>
      <c r="K360" s="217"/>
      <c r="L360" s="222"/>
      <c r="M360" s="223"/>
      <c r="N360" s="224"/>
      <c r="O360" s="224"/>
      <c r="P360" s="224"/>
      <c r="Q360" s="224"/>
      <c r="R360" s="224"/>
      <c r="S360" s="224"/>
      <c r="T360" s="225"/>
      <c r="AT360" s="226" t="s">
        <v>149</v>
      </c>
      <c r="AU360" s="226" t="s">
        <v>81</v>
      </c>
      <c r="AV360" s="12" t="s">
        <v>81</v>
      </c>
      <c r="AW360" s="12" t="s">
        <v>6</v>
      </c>
      <c r="AX360" s="12" t="s">
        <v>79</v>
      </c>
      <c r="AY360" s="226" t="s">
        <v>139</v>
      </c>
    </row>
    <row r="361" spans="2:65" s="1" customFormat="1" ht="22.5" customHeight="1">
      <c r="B361" s="40"/>
      <c r="C361" s="192" t="s">
        <v>860</v>
      </c>
      <c r="D361" s="192" t="s">
        <v>142</v>
      </c>
      <c r="E361" s="193" t="s">
        <v>234</v>
      </c>
      <c r="F361" s="194" t="s">
        <v>235</v>
      </c>
      <c r="G361" s="195" t="s">
        <v>221</v>
      </c>
      <c r="H361" s="196">
        <v>1.4339999999999999</v>
      </c>
      <c r="I361" s="197"/>
      <c r="J361" s="198">
        <f>ROUND(I361*H361,2)</f>
        <v>0</v>
      </c>
      <c r="K361" s="194" t="s">
        <v>146</v>
      </c>
      <c r="L361" s="60"/>
      <c r="M361" s="199" t="s">
        <v>21</v>
      </c>
      <c r="N361" s="200" t="s">
        <v>42</v>
      </c>
      <c r="O361" s="41"/>
      <c r="P361" s="201">
        <f>O361*H361</f>
        <v>0</v>
      </c>
      <c r="Q361" s="201">
        <v>0</v>
      </c>
      <c r="R361" s="201">
        <f>Q361*H361</f>
        <v>0</v>
      </c>
      <c r="S361" s="201">
        <v>0</v>
      </c>
      <c r="T361" s="202">
        <f>S361*H361</f>
        <v>0</v>
      </c>
      <c r="AR361" s="23" t="s">
        <v>147</v>
      </c>
      <c r="AT361" s="23" t="s">
        <v>142</v>
      </c>
      <c r="AU361" s="23" t="s">
        <v>81</v>
      </c>
      <c r="AY361" s="23" t="s">
        <v>139</v>
      </c>
      <c r="BE361" s="203">
        <f>IF(N361="základní",J361,0)</f>
        <v>0</v>
      </c>
      <c r="BF361" s="203">
        <f>IF(N361="snížená",J361,0)</f>
        <v>0</v>
      </c>
      <c r="BG361" s="203">
        <f>IF(N361="zákl. přenesená",J361,0)</f>
        <v>0</v>
      </c>
      <c r="BH361" s="203">
        <f>IF(N361="sníž. přenesená",J361,0)</f>
        <v>0</v>
      </c>
      <c r="BI361" s="203">
        <f>IF(N361="nulová",J361,0)</f>
        <v>0</v>
      </c>
      <c r="BJ361" s="23" t="s">
        <v>79</v>
      </c>
      <c r="BK361" s="203">
        <f>ROUND(I361*H361,2)</f>
        <v>0</v>
      </c>
      <c r="BL361" s="23" t="s">
        <v>147</v>
      </c>
      <c r="BM361" s="23" t="s">
        <v>861</v>
      </c>
    </row>
    <row r="362" spans="2:65" s="12" customFormat="1">
      <c r="B362" s="216"/>
      <c r="C362" s="217"/>
      <c r="D362" s="206" t="s">
        <v>149</v>
      </c>
      <c r="E362" s="217"/>
      <c r="F362" s="219" t="s">
        <v>862</v>
      </c>
      <c r="G362" s="217"/>
      <c r="H362" s="220">
        <v>1.4339999999999999</v>
      </c>
      <c r="I362" s="221"/>
      <c r="J362" s="217"/>
      <c r="K362" s="217"/>
      <c r="L362" s="222"/>
      <c r="M362" s="223"/>
      <c r="N362" s="224"/>
      <c r="O362" s="224"/>
      <c r="P362" s="224"/>
      <c r="Q362" s="224"/>
      <c r="R362" s="224"/>
      <c r="S362" s="224"/>
      <c r="T362" s="225"/>
      <c r="AT362" s="226" t="s">
        <v>149</v>
      </c>
      <c r="AU362" s="226" t="s">
        <v>81</v>
      </c>
      <c r="AV362" s="12" t="s">
        <v>81</v>
      </c>
      <c r="AW362" s="12" t="s">
        <v>6</v>
      </c>
      <c r="AX362" s="12" t="s">
        <v>79</v>
      </c>
      <c r="AY362" s="226" t="s">
        <v>139</v>
      </c>
    </row>
    <row r="363" spans="2:65" s="10" customFormat="1" ht="29.85" customHeight="1">
      <c r="B363" s="175"/>
      <c r="C363" s="176"/>
      <c r="D363" s="189" t="s">
        <v>70</v>
      </c>
      <c r="E363" s="190" t="s">
        <v>237</v>
      </c>
      <c r="F363" s="190" t="s">
        <v>238</v>
      </c>
      <c r="G363" s="176"/>
      <c r="H363" s="176"/>
      <c r="I363" s="179"/>
      <c r="J363" s="191">
        <f>BK363</f>
        <v>0</v>
      </c>
      <c r="K363" s="176"/>
      <c r="L363" s="181"/>
      <c r="M363" s="182"/>
      <c r="N363" s="183"/>
      <c r="O363" s="183"/>
      <c r="P363" s="184">
        <f>P364</f>
        <v>0</v>
      </c>
      <c r="Q363" s="183"/>
      <c r="R363" s="184">
        <f>R364</f>
        <v>0</v>
      </c>
      <c r="S363" s="183"/>
      <c r="T363" s="185">
        <f>T364</f>
        <v>0</v>
      </c>
      <c r="AR363" s="186" t="s">
        <v>79</v>
      </c>
      <c r="AT363" s="187" t="s">
        <v>70</v>
      </c>
      <c r="AU363" s="187" t="s">
        <v>79</v>
      </c>
      <c r="AY363" s="186" t="s">
        <v>139</v>
      </c>
      <c r="BK363" s="188">
        <f>BK364</f>
        <v>0</v>
      </c>
    </row>
    <row r="364" spans="2:65" s="1" customFormat="1" ht="44.25" customHeight="1">
      <c r="B364" s="40"/>
      <c r="C364" s="192" t="s">
        <v>863</v>
      </c>
      <c r="D364" s="192" t="s">
        <v>142</v>
      </c>
      <c r="E364" s="193" t="s">
        <v>240</v>
      </c>
      <c r="F364" s="194" t="s">
        <v>241</v>
      </c>
      <c r="G364" s="195" t="s">
        <v>221</v>
      </c>
      <c r="H364" s="196">
        <v>20.274000000000001</v>
      </c>
      <c r="I364" s="197"/>
      <c r="J364" s="198">
        <f>ROUND(I364*H364,2)</f>
        <v>0</v>
      </c>
      <c r="K364" s="194" t="s">
        <v>146</v>
      </c>
      <c r="L364" s="60"/>
      <c r="M364" s="199" t="s">
        <v>21</v>
      </c>
      <c r="N364" s="200" t="s">
        <v>42</v>
      </c>
      <c r="O364" s="41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AR364" s="23" t="s">
        <v>147</v>
      </c>
      <c r="AT364" s="23" t="s">
        <v>142</v>
      </c>
      <c r="AU364" s="23" t="s">
        <v>81</v>
      </c>
      <c r="AY364" s="23" t="s">
        <v>139</v>
      </c>
      <c r="BE364" s="203">
        <f>IF(N364="základní",J364,0)</f>
        <v>0</v>
      </c>
      <c r="BF364" s="203">
        <f>IF(N364="snížená",J364,0)</f>
        <v>0</v>
      </c>
      <c r="BG364" s="203">
        <f>IF(N364="zákl. přenesená",J364,0)</f>
        <v>0</v>
      </c>
      <c r="BH364" s="203">
        <f>IF(N364="sníž. přenesená",J364,0)</f>
        <v>0</v>
      </c>
      <c r="BI364" s="203">
        <f>IF(N364="nulová",J364,0)</f>
        <v>0</v>
      </c>
      <c r="BJ364" s="23" t="s">
        <v>79</v>
      </c>
      <c r="BK364" s="203">
        <f>ROUND(I364*H364,2)</f>
        <v>0</v>
      </c>
      <c r="BL364" s="23" t="s">
        <v>147</v>
      </c>
      <c r="BM364" s="23" t="s">
        <v>864</v>
      </c>
    </row>
    <row r="365" spans="2:65" s="10" customFormat="1" ht="37.35" customHeight="1">
      <c r="B365" s="175"/>
      <c r="C365" s="176"/>
      <c r="D365" s="177" t="s">
        <v>70</v>
      </c>
      <c r="E365" s="178" t="s">
        <v>243</v>
      </c>
      <c r="F365" s="178" t="s">
        <v>244</v>
      </c>
      <c r="G365" s="176"/>
      <c r="H365" s="176"/>
      <c r="I365" s="179"/>
      <c r="J365" s="180">
        <f>BK365</f>
        <v>0</v>
      </c>
      <c r="K365" s="176"/>
      <c r="L365" s="181"/>
      <c r="M365" s="182"/>
      <c r="N365" s="183"/>
      <c r="O365" s="183"/>
      <c r="P365" s="184">
        <f>P366+P382+P384+P386+P403+P432+P469</f>
        <v>0</v>
      </c>
      <c r="Q365" s="183"/>
      <c r="R365" s="184">
        <f>R366+R382+R384+R386+R403+R432+R469</f>
        <v>3.5441223500000003</v>
      </c>
      <c r="S365" s="183"/>
      <c r="T365" s="185">
        <f>T366+T382+T384+T386+T403+T432+T469</f>
        <v>1.16536642</v>
      </c>
      <c r="AR365" s="186" t="s">
        <v>81</v>
      </c>
      <c r="AT365" s="187" t="s">
        <v>70</v>
      </c>
      <c r="AU365" s="187" t="s">
        <v>71</v>
      </c>
      <c r="AY365" s="186" t="s">
        <v>139</v>
      </c>
      <c r="BK365" s="188">
        <f>BK366+BK382+BK384+BK386+BK403+BK432+BK469</f>
        <v>0</v>
      </c>
    </row>
    <row r="366" spans="2:65" s="10" customFormat="1" ht="19.899999999999999" customHeight="1">
      <c r="B366" s="175"/>
      <c r="C366" s="176"/>
      <c r="D366" s="189" t="s">
        <v>70</v>
      </c>
      <c r="E366" s="190" t="s">
        <v>865</v>
      </c>
      <c r="F366" s="190" t="s">
        <v>866</v>
      </c>
      <c r="G366" s="176"/>
      <c r="H366" s="176"/>
      <c r="I366" s="179"/>
      <c r="J366" s="191">
        <f>BK366</f>
        <v>0</v>
      </c>
      <c r="K366" s="176"/>
      <c r="L366" s="181"/>
      <c r="M366" s="182"/>
      <c r="N366" s="183"/>
      <c r="O366" s="183"/>
      <c r="P366" s="184">
        <f>SUM(P367:P381)</f>
        <v>0</v>
      </c>
      <c r="Q366" s="183"/>
      <c r="R366" s="184">
        <f>SUM(R367:R381)</f>
        <v>0.129</v>
      </c>
      <c r="S366" s="183"/>
      <c r="T366" s="185">
        <f>SUM(T367:T381)</f>
        <v>6.4000000000000001E-2</v>
      </c>
      <c r="AR366" s="186" t="s">
        <v>81</v>
      </c>
      <c r="AT366" s="187" t="s">
        <v>70</v>
      </c>
      <c r="AU366" s="187" t="s">
        <v>79</v>
      </c>
      <c r="AY366" s="186" t="s">
        <v>139</v>
      </c>
      <c r="BK366" s="188">
        <f>SUM(BK367:BK381)</f>
        <v>0</v>
      </c>
    </row>
    <row r="367" spans="2:65" s="1" customFormat="1" ht="22.5" customHeight="1">
      <c r="B367" s="40"/>
      <c r="C367" s="192" t="s">
        <v>867</v>
      </c>
      <c r="D367" s="192" t="s">
        <v>142</v>
      </c>
      <c r="E367" s="193" t="s">
        <v>868</v>
      </c>
      <c r="F367" s="194" t="s">
        <v>869</v>
      </c>
      <c r="G367" s="195" t="s">
        <v>145</v>
      </c>
      <c r="H367" s="196">
        <v>16</v>
      </c>
      <c r="I367" s="197"/>
      <c r="J367" s="198">
        <f>ROUND(I367*H367,2)</f>
        <v>0</v>
      </c>
      <c r="K367" s="194" t="s">
        <v>146</v>
      </c>
      <c r="L367" s="60"/>
      <c r="M367" s="199" t="s">
        <v>21</v>
      </c>
      <c r="N367" s="200" t="s">
        <v>42</v>
      </c>
      <c r="O367" s="41"/>
      <c r="P367" s="201">
        <f>O367*H367</f>
        <v>0</v>
      </c>
      <c r="Q367" s="201">
        <v>0</v>
      </c>
      <c r="R367" s="201">
        <f>Q367*H367</f>
        <v>0</v>
      </c>
      <c r="S367" s="201">
        <v>4.0000000000000001E-3</v>
      </c>
      <c r="T367" s="202">
        <f>S367*H367</f>
        <v>6.4000000000000001E-2</v>
      </c>
      <c r="AR367" s="23" t="s">
        <v>233</v>
      </c>
      <c r="AT367" s="23" t="s">
        <v>142</v>
      </c>
      <c r="AU367" s="23" t="s">
        <v>81</v>
      </c>
      <c r="AY367" s="23" t="s">
        <v>139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23" t="s">
        <v>79</v>
      </c>
      <c r="BK367" s="203">
        <f>ROUND(I367*H367,2)</f>
        <v>0</v>
      </c>
      <c r="BL367" s="23" t="s">
        <v>233</v>
      </c>
      <c r="BM367" s="23" t="s">
        <v>870</v>
      </c>
    </row>
    <row r="368" spans="2:65" s="11" customFormat="1">
      <c r="B368" s="204"/>
      <c r="C368" s="205"/>
      <c r="D368" s="206" t="s">
        <v>149</v>
      </c>
      <c r="E368" s="207" t="s">
        <v>21</v>
      </c>
      <c r="F368" s="208" t="s">
        <v>584</v>
      </c>
      <c r="G368" s="205"/>
      <c r="H368" s="209" t="s">
        <v>21</v>
      </c>
      <c r="I368" s="210"/>
      <c r="J368" s="205"/>
      <c r="K368" s="205"/>
      <c r="L368" s="211"/>
      <c r="M368" s="212"/>
      <c r="N368" s="213"/>
      <c r="O368" s="213"/>
      <c r="P368" s="213"/>
      <c r="Q368" s="213"/>
      <c r="R368" s="213"/>
      <c r="S368" s="213"/>
      <c r="T368" s="214"/>
      <c r="AT368" s="215" t="s">
        <v>149</v>
      </c>
      <c r="AU368" s="215" t="s">
        <v>81</v>
      </c>
      <c r="AV368" s="11" t="s">
        <v>79</v>
      </c>
      <c r="AW368" s="11" t="s">
        <v>34</v>
      </c>
      <c r="AX368" s="11" t="s">
        <v>71</v>
      </c>
      <c r="AY368" s="215" t="s">
        <v>139</v>
      </c>
    </row>
    <row r="369" spans="2:65" s="12" customFormat="1">
      <c r="B369" s="216"/>
      <c r="C369" s="217"/>
      <c r="D369" s="229" t="s">
        <v>149</v>
      </c>
      <c r="E369" s="239" t="s">
        <v>21</v>
      </c>
      <c r="F369" s="240" t="s">
        <v>871</v>
      </c>
      <c r="G369" s="217"/>
      <c r="H369" s="241">
        <v>16</v>
      </c>
      <c r="I369" s="221"/>
      <c r="J369" s="217"/>
      <c r="K369" s="217"/>
      <c r="L369" s="222"/>
      <c r="M369" s="223"/>
      <c r="N369" s="224"/>
      <c r="O369" s="224"/>
      <c r="P369" s="224"/>
      <c r="Q369" s="224"/>
      <c r="R369" s="224"/>
      <c r="S369" s="224"/>
      <c r="T369" s="225"/>
      <c r="AT369" s="226" t="s">
        <v>149</v>
      </c>
      <c r="AU369" s="226" t="s">
        <v>81</v>
      </c>
      <c r="AV369" s="12" t="s">
        <v>81</v>
      </c>
      <c r="AW369" s="12" t="s">
        <v>34</v>
      </c>
      <c r="AX369" s="12" t="s">
        <v>79</v>
      </c>
      <c r="AY369" s="226" t="s">
        <v>139</v>
      </c>
    </row>
    <row r="370" spans="2:65" s="1" customFormat="1" ht="22.5" customHeight="1">
      <c r="B370" s="40"/>
      <c r="C370" s="192" t="s">
        <v>872</v>
      </c>
      <c r="D370" s="192" t="s">
        <v>142</v>
      </c>
      <c r="E370" s="193" t="s">
        <v>873</v>
      </c>
      <c r="F370" s="194" t="s">
        <v>874</v>
      </c>
      <c r="G370" s="195" t="s">
        <v>285</v>
      </c>
      <c r="H370" s="196">
        <v>80</v>
      </c>
      <c r="I370" s="197"/>
      <c r="J370" s="198">
        <f>ROUND(I370*H370,2)</f>
        <v>0</v>
      </c>
      <c r="K370" s="194" t="s">
        <v>21</v>
      </c>
      <c r="L370" s="60"/>
      <c r="M370" s="199" t="s">
        <v>21</v>
      </c>
      <c r="N370" s="200" t="s">
        <v>42</v>
      </c>
      <c r="O370" s="41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AR370" s="23" t="s">
        <v>233</v>
      </c>
      <c r="AT370" s="23" t="s">
        <v>142</v>
      </c>
      <c r="AU370" s="23" t="s">
        <v>81</v>
      </c>
      <c r="AY370" s="23" t="s">
        <v>139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3" t="s">
        <v>79</v>
      </c>
      <c r="BK370" s="203">
        <f>ROUND(I370*H370,2)</f>
        <v>0</v>
      </c>
      <c r="BL370" s="23" t="s">
        <v>233</v>
      </c>
      <c r="BM370" s="23" t="s">
        <v>875</v>
      </c>
    </row>
    <row r="371" spans="2:65" s="11" customFormat="1">
      <c r="B371" s="204"/>
      <c r="C371" s="205"/>
      <c r="D371" s="206" t="s">
        <v>149</v>
      </c>
      <c r="E371" s="207" t="s">
        <v>21</v>
      </c>
      <c r="F371" s="208" t="s">
        <v>584</v>
      </c>
      <c r="G371" s="205"/>
      <c r="H371" s="209" t="s">
        <v>21</v>
      </c>
      <c r="I371" s="210"/>
      <c r="J371" s="205"/>
      <c r="K371" s="205"/>
      <c r="L371" s="211"/>
      <c r="M371" s="212"/>
      <c r="N371" s="213"/>
      <c r="O371" s="213"/>
      <c r="P371" s="213"/>
      <c r="Q371" s="213"/>
      <c r="R371" s="213"/>
      <c r="S371" s="213"/>
      <c r="T371" s="214"/>
      <c r="AT371" s="215" t="s">
        <v>149</v>
      </c>
      <c r="AU371" s="215" t="s">
        <v>81</v>
      </c>
      <c r="AV371" s="11" t="s">
        <v>79</v>
      </c>
      <c r="AW371" s="11" t="s">
        <v>34</v>
      </c>
      <c r="AX371" s="11" t="s">
        <v>71</v>
      </c>
      <c r="AY371" s="215" t="s">
        <v>139</v>
      </c>
    </row>
    <row r="372" spans="2:65" s="12" customFormat="1">
      <c r="B372" s="216"/>
      <c r="C372" s="217"/>
      <c r="D372" s="229" t="s">
        <v>149</v>
      </c>
      <c r="E372" s="239" t="s">
        <v>21</v>
      </c>
      <c r="F372" s="240" t="s">
        <v>876</v>
      </c>
      <c r="G372" s="217"/>
      <c r="H372" s="241">
        <v>80</v>
      </c>
      <c r="I372" s="221"/>
      <c r="J372" s="217"/>
      <c r="K372" s="217"/>
      <c r="L372" s="222"/>
      <c r="M372" s="223"/>
      <c r="N372" s="224"/>
      <c r="O372" s="224"/>
      <c r="P372" s="224"/>
      <c r="Q372" s="224"/>
      <c r="R372" s="224"/>
      <c r="S372" s="224"/>
      <c r="T372" s="225"/>
      <c r="AT372" s="226" t="s">
        <v>149</v>
      </c>
      <c r="AU372" s="226" t="s">
        <v>81</v>
      </c>
      <c r="AV372" s="12" t="s">
        <v>81</v>
      </c>
      <c r="AW372" s="12" t="s">
        <v>34</v>
      </c>
      <c r="AX372" s="12" t="s">
        <v>79</v>
      </c>
      <c r="AY372" s="226" t="s">
        <v>139</v>
      </c>
    </row>
    <row r="373" spans="2:65" s="1" customFormat="1" ht="31.5" customHeight="1">
      <c r="B373" s="40"/>
      <c r="C373" s="192" t="s">
        <v>877</v>
      </c>
      <c r="D373" s="192" t="s">
        <v>142</v>
      </c>
      <c r="E373" s="193" t="s">
        <v>878</v>
      </c>
      <c r="F373" s="194" t="s">
        <v>879</v>
      </c>
      <c r="G373" s="195" t="s">
        <v>145</v>
      </c>
      <c r="H373" s="196">
        <v>20</v>
      </c>
      <c r="I373" s="197"/>
      <c r="J373" s="198">
        <f>ROUND(I373*H373,2)</f>
        <v>0</v>
      </c>
      <c r="K373" s="194" t="s">
        <v>146</v>
      </c>
      <c r="L373" s="60"/>
      <c r="M373" s="199" t="s">
        <v>21</v>
      </c>
      <c r="N373" s="200" t="s">
        <v>42</v>
      </c>
      <c r="O373" s="41"/>
      <c r="P373" s="201">
        <f>O373*H373</f>
        <v>0</v>
      </c>
      <c r="Q373" s="201">
        <v>0</v>
      </c>
      <c r="R373" s="201">
        <f>Q373*H373</f>
        <v>0</v>
      </c>
      <c r="S373" s="201">
        <v>0</v>
      </c>
      <c r="T373" s="202">
        <f>S373*H373</f>
        <v>0</v>
      </c>
      <c r="AR373" s="23" t="s">
        <v>233</v>
      </c>
      <c r="AT373" s="23" t="s">
        <v>142</v>
      </c>
      <c r="AU373" s="23" t="s">
        <v>81</v>
      </c>
      <c r="AY373" s="23" t="s">
        <v>139</v>
      </c>
      <c r="BE373" s="203">
        <f>IF(N373="základní",J373,0)</f>
        <v>0</v>
      </c>
      <c r="BF373" s="203">
        <f>IF(N373="snížená",J373,0)</f>
        <v>0</v>
      </c>
      <c r="BG373" s="203">
        <f>IF(N373="zákl. přenesená",J373,0)</f>
        <v>0</v>
      </c>
      <c r="BH373" s="203">
        <f>IF(N373="sníž. přenesená",J373,0)</f>
        <v>0</v>
      </c>
      <c r="BI373" s="203">
        <f>IF(N373="nulová",J373,0)</f>
        <v>0</v>
      </c>
      <c r="BJ373" s="23" t="s">
        <v>79</v>
      </c>
      <c r="BK373" s="203">
        <f>ROUND(I373*H373,2)</f>
        <v>0</v>
      </c>
      <c r="BL373" s="23" t="s">
        <v>233</v>
      </c>
      <c r="BM373" s="23" t="s">
        <v>880</v>
      </c>
    </row>
    <row r="374" spans="2:65" s="11" customFormat="1">
      <c r="B374" s="204"/>
      <c r="C374" s="205"/>
      <c r="D374" s="206" t="s">
        <v>149</v>
      </c>
      <c r="E374" s="207" t="s">
        <v>21</v>
      </c>
      <c r="F374" s="208" t="s">
        <v>553</v>
      </c>
      <c r="G374" s="205"/>
      <c r="H374" s="209" t="s">
        <v>21</v>
      </c>
      <c r="I374" s="210"/>
      <c r="J374" s="205"/>
      <c r="K374" s="205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149</v>
      </c>
      <c r="AU374" s="215" t="s">
        <v>81</v>
      </c>
      <c r="AV374" s="11" t="s">
        <v>79</v>
      </c>
      <c r="AW374" s="11" t="s">
        <v>34</v>
      </c>
      <c r="AX374" s="11" t="s">
        <v>71</v>
      </c>
      <c r="AY374" s="215" t="s">
        <v>139</v>
      </c>
    </row>
    <row r="375" spans="2:65" s="12" customFormat="1">
      <c r="B375" s="216"/>
      <c r="C375" s="217"/>
      <c r="D375" s="229" t="s">
        <v>149</v>
      </c>
      <c r="E375" s="239" t="s">
        <v>21</v>
      </c>
      <c r="F375" s="240" t="s">
        <v>881</v>
      </c>
      <c r="G375" s="217"/>
      <c r="H375" s="241">
        <v>20</v>
      </c>
      <c r="I375" s="221"/>
      <c r="J375" s="217"/>
      <c r="K375" s="217"/>
      <c r="L375" s="222"/>
      <c r="M375" s="223"/>
      <c r="N375" s="224"/>
      <c r="O375" s="224"/>
      <c r="P375" s="224"/>
      <c r="Q375" s="224"/>
      <c r="R375" s="224"/>
      <c r="S375" s="224"/>
      <c r="T375" s="225"/>
      <c r="AT375" s="226" t="s">
        <v>149</v>
      </c>
      <c r="AU375" s="226" t="s">
        <v>81</v>
      </c>
      <c r="AV375" s="12" t="s">
        <v>81</v>
      </c>
      <c r="AW375" s="12" t="s">
        <v>34</v>
      </c>
      <c r="AX375" s="12" t="s">
        <v>79</v>
      </c>
      <c r="AY375" s="226" t="s">
        <v>139</v>
      </c>
    </row>
    <row r="376" spans="2:65" s="1" customFormat="1" ht="22.5" customHeight="1">
      <c r="B376" s="40"/>
      <c r="C376" s="247" t="s">
        <v>882</v>
      </c>
      <c r="D376" s="247" t="s">
        <v>309</v>
      </c>
      <c r="E376" s="248" t="s">
        <v>883</v>
      </c>
      <c r="F376" s="249" t="s">
        <v>884</v>
      </c>
      <c r="G376" s="250" t="s">
        <v>221</v>
      </c>
      <c r="H376" s="251">
        <v>6.0000000000000001E-3</v>
      </c>
      <c r="I376" s="252"/>
      <c r="J376" s="253">
        <f>ROUND(I376*H376,2)</f>
        <v>0</v>
      </c>
      <c r="K376" s="249" t="s">
        <v>146</v>
      </c>
      <c r="L376" s="254"/>
      <c r="M376" s="255" t="s">
        <v>21</v>
      </c>
      <c r="N376" s="256" t="s">
        <v>42</v>
      </c>
      <c r="O376" s="41"/>
      <c r="P376" s="201">
        <f>O376*H376</f>
        <v>0</v>
      </c>
      <c r="Q376" s="201">
        <v>1</v>
      </c>
      <c r="R376" s="201">
        <f>Q376*H376</f>
        <v>6.0000000000000001E-3</v>
      </c>
      <c r="S376" s="201">
        <v>0</v>
      </c>
      <c r="T376" s="202">
        <f>S376*H376</f>
        <v>0</v>
      </c>
      <c r="AR376" s="23" t="s">
        <v>312</v>
      </c>
      <c r="AT376" s="23" t="s">
        <v>309</v>
      </c>
      <c r="AU376" s="23" t="s">
        <v>81</v>
      </c>
      <c r="AY376" s="23" t="s">
        <v>139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23" t="s">
        <v>79</v>
      </c>
      <c r="BK376" s="203">
        <f>ROUND(I376*H376,2)</f>
        <v>0</v>
      </c>
      <c r="BL376" s="23" t="s">
        <v>233</v>
      </c>
      <c r="BM376" s="23" t="s">
        <v>885</v>
      </c>
    </row>
    <row r="377" spans="2:65" s="12" customFormat="1">
      <c r="B377" s="216"/>
      <c r="C377" s="217"/>
      <c r="D377" s="229" t="s">
        <v>149</v>
      </c>
      <c r="E377" s="217"/>
      <c r="F377" s="240" t="s">
        <v>886</v>
      </c>
      <c r="G377" s="217"/>
      <c r="H377" s="241">
        <v>6.0000000000000001E-3</v>
      </c>
      <c r="I377" s="221"/>
      <c r="J377" s="217"/>
      <c r="K377" s="217"/>
      <c r="L377" s="222"/>
      <c r="M377" s="223"/>
      <c r="N377" s="224"/>
      <c r="O377" s="224"/>
      <c r="P377" s="224"/>
      <c r="Q377" s="224"/>
      <c r="R377" s="224"/>
      <c r="S377" s="224"/>
      <c r="T377" s="225"/>
      <c r="AT377" s="226" t="s">
        <v>149</v>
      </c>
      <c r="AU377" s="226" t="s">
        <v>81</v>
      </c>
      <c r="AV377" s="12" t="s">
        <v>81</v>
      </c>
      <c r="AW377" s="12" t="s">
        <v>6</v>
      </c>
      <c r="AX377" s="12" t="s">
        <v>79</v>
      </c>
      <c r="AY377" s="226" t="s">
        <v>139</v>
      </c>
    </row>
    <row r="378" spans="2:65" s="1" customFormat="1" ht="22.5" customHeight="1">
      <c r="B378" s="40"/>
      <c r="C378" s="192" t="s">
        <v>887</v>
      </c>
      <c r="D378" s="192" t="s">
        <v>142</v>
      </c>
      <c r="E378" s="193" t="s">
        <v>888</v>
      </c>
      <c r="F378" s="194" t="s">
        <v>889</v>
      </c>
      <c r="G378" s="195" t="s">
        <v>145</v>
      </c>
      <c r="H378" s="196">
        <v>20</v>
      </c>
      <c r="I378" s="197"/>
      <c r="J378" s="198">
        <f>ROUND(I378*H378,2)</f>
        <v>0</v>
      </c>
      <c r="K378" s="194" t="s">
        <v>146</v>
      </c>
      <c r="L378" s="60"/>
      <c r="M378" s="199" t="s">
        <v>21</v>
      </c>
      <c r="N378" s="200" t="s">
        <v>42</v>
      </c>
      <c r="O378" s="41"/>
      <c r="P378" s="201">
        <f>O378*H378</f>
        <v>0</v>
      </c>
      <c r="Q378" s="201">
        <v>4.0000000000000002E-4</v>
      </c>
      <c r="R378" s="201">
        <f>Q378*H378</f>
        <v>8.0000000000000002E-3</v>
      </c>
      <c r="S378" s="201">
        <v>0</v>
      </c>
      <c r="T378" s="202">
        <f>S378*H378</f>
        <v>0</v>
      </c>
      <c r="AR378" s="23" t="s">
        <v>233</v>
      </c>
      <c r="AT378" s="23" t="s">
        <v>142</v>
      </c>
      <c r="AU378" s="23" t="s">
        <v>81</v>
      </c>
      <c r="AY378" s="23" t="s">
        <v>139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23" t="s">
        <v>79</v>
      </c>
      <c r="BK378" s="203">
        <f>ROUND(I378*H378,2)</f>
        <v>0</v>
      </c>
      <c r="BL378" s="23" t="s">
        <v>233</v>
      </c>
      <c r="BM378" s="23" t="s">
        <v>890</v>
      </c>
    </row>
    <row r="379" spans="2:65" s="1" customFormat="1" ht="22.5" customHeight="1">
      <c r="B379" s="40"/>
      <c r="C379" s="247" t="s">
        <v>891</v>
      </c>
      <c r="D379" s="247" t="s">
        <v>309</v>
      </c>
      <c r="E379" s="248" t="s">
        <v>892</v>
      </c>
      <c r="F379" s="249" t="s">
        <v>893</v>
      </c>
      <c r="G379" s="250" t="s">
        <v>145</v>
      </c>
      <c r="H379" s="251">
        <v>23</v>
      </c>
      <c r="I379" s="252"/>
      <c r="J379" s="253">
        <f>ROUND(I379*H379,2)</f>
        <v>0</v>
      </c>
      <c r="K379" s="249" t="s">
        <v>146</v>
      </c>
      <c r="L379" s="254"/>
      <c r="M379" s="255" t="s">
        <v>21</v>
      </c>
      <c r="N379" s="256" t="s">
        <v>42</v>
      </c>
      <c r="O379" s="41"/>
      <c r="P379" s="201">
        <f>O379*H379</f>
        <v>0</v>
      </c>
      <c r="Q379" s="201">
        <v>5.0000000000000001E-3</v>
      </c>
      <c r="R379" s="201">
        <f>Q379*H379</f>
        <v>0.115</v>
      </c>
      <c r="S379" s="201">
        <v>0</v>
      </c>
      <c r="T379" s="202">
        <f>S379*H379</f>
        <v>0</v>
      </c>
      <c r="AR379" s="23" t="s">
        <v>312</v>
      </c>
      <c r="AT379" s="23" t="s">
        <v>309</v>
      </c>
      <c r="AU379" s="23" t="s">
        <v>81</v>
      </c>
      <c r="AY379" s="23" t="s">
        <v>139</v>
      </c>
      <c r="BE379" s="203">
        <f>IF(N379="základní",J379,0)</f>
        <v>0</v>
      </c>
      <c r="BF379" s="203">
        <f>IF(N379="snížená",J379,0)</f>
        <v>0</v>
      </c>
      <c r="BG379" s="203">
        <f>IF(N379="zákl. přenesená",J379,0)</f>
        <v>0</v>
      </c>
      <c r="BH379" s="203">
        <f>IF(N379="sníž. přenesená",J379,0)</f>
        <v>0</v>
      </c>
      <c r="BI379" s="203">
        <f>IF(N379="nulová",J379,0)</f>
        <v>0</v>
      </c>
      <c r="BJ379" s="23" t="s">
        <v>79</v>
      </c>
      <c r="BK379" s="203">
        <f>ROUND(I379*H379,2)</f>
        <v>0</v>
      </c>
      <c r="BL379" s="23" t="s">
        <v>233</v>
      </c>
      <c r="BM379" s="23" t="s">
        <v>894</v>
      </c>
    </row>
    <row r="380" spans="2:65" s="12" customFormat="1">
      <c r="B380" s="216"/>
      <c r="C380" s="217"/>
      <c r="D380" s="229" t="s">
        <v>149</v>
      </c>
      <c r="E380" s="217"/>
      <c r="F380" s="240" t="s">
        <v>895</v>
      </c>
      <c r="G380" s="217"/>
      <c r="H380" s="241">
        <v>23</v>
      </c>
      <c r="I380" s="221"/>
      <c r="J380" s="217"/>
      <c r="K380" s="217"/>
      <c r="L380" s="222"/>
      <c r="M380" s="223"/>
      <c r="N380" s="224"/>
      <c r="O380" s="224"/>
      <c r="P380" s="224"/>
      <c r="Q380" s="224"/>
      <c r="R380" s="224"/>
      <c r="S380" s="224"/>
      <c r="T380" s="225"/>
      <c r="AT380" s="226" t="s">
        <v>149</v>
      </c>
      <c r="AU380" s="226" t="s">
        <v>81</v>
      </c>
      <c r="AV380" s="12" t="s">
        <v>81</v>
      </c>
      <c r="AW380" s="12" t="s">
        <v>6</v>
      </c>
      <c r="AX380" s="12" t="s">
        <v>79</v>
      </c>
      <c r="AY380" s="226" t="s">
        <v>139</v>
      </c>
    </row>
    <row r="381" spans="2:65" s="1" customFormat="1" ht="31.5" customHeight="1">
      <c r="B381" s="40"/>
      <c r="C381" s="192" t="s">
        <v>896</v>
      </c>
      <c r="D381" s="192" t="s">
        <v>142</v>
      </c>
      <c r="E381" s="193" t="s">
        <v>897</v>
      </c>
      <c r="F381" s="194" t="s">
        <v>898</v>
      </c>
      <c r="G381" s="195" t="s">
        <v>345</v>
      </c>
      <c r="H381" s="257"/>
      <c r="I381" s="197"/>
      <c r="J381" s="198">
        <f>ROUND(I381*H381,2)</f>
        <v>0</v>
      </c>
      <c r="K381" s="194" t="s">
        <v>146</v>
      </c>
      <c r="L381" s="60"/>
      <c r="M381" s="199" t="s">
        <v>21</v>
      </c>
      <c r="N381" s="200" t="s">
        <v>42</v>
      </c>
      <c r="O381" s="41"/>
      <c r="P381" s="201">
        <f>O381*H381</f>
        <v>0</v>
      </c>
      <c r="Q381" s="201">
        <v>0</v>
      </c>
      <c r="R381" s="201">
        <f>Q381*H381</f>
        <v>0</v>
      </c>
      <c r="S381" s="201">
        <v>0</v>
      </c>
      <c r="T381" s="202">
        <f>S381*H381</f>
        <v>0</v>
      </c>
      <c r="AR381" s="23" t="s">
        <v>233</v>
      </c>
      <c r="AT381" s="23" t="s">
        <v>142</v>
      </c>
      <c r="AU381" s="23" t="s">
        <v>81</v>
      </c>
      <c r="AY381" s="23" t="s">
        <v>139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23" t="s">
        <v>79</v>
      </c>
      <c r="BK381" s="203">
        <f>ROUND(I381*H381,2)</f>
        <v>0</v>
      </c>
      <c r="BL381" s="23" t="s">
        <v>233</v>
      </c>
      <c r="BM381" s="23" t="s">
        <v>899</v>
      </c>
    </row>
    <row r="382" spans="2:65" s="10" customFormat="1" ht="29.85" customHeight="1">
      <c r="B382" s="175"/>
      <c r="C382" s="176"/>
      <c r="D382" s="189" t="s">
        <v>70</v>
      </c>
      <c r="E382" s="190" t="s">
        <v>245</v>
      </c>
      <c r="F382" s="190" t="s">
        <v>246</v>
      </c>
      <c r="G382" s="176"/>
      <c r="H382" s="176"/>
      <c r="I382" s="179"/>
      <c r="J382" s="191">
        <f>BK382</f>
        <v>0</v>
      </c>
      <c r="K382" s="176"/>
      <c r="L382" s="181"/>
      <c r="M382" s="182"/>
      <c r="N382" s="183"/>
      <c r="O382" s="183"/>
      <c r="P382" s="184">
        <f>P383</f>
        <v>0</v>
      </c>
      <c r="Q382" s="183"/>
      <c r="R382" s="184">
        <f>R383</f>
        <v>0</v>
      </c>
      <c r="S382" s="183"/>
      <c r="T382" s="185">
        <f>T383</f>
        <v>0</v>
      </c>
      <c r="AR382" s="186" t="s">
        <v>81</v>
      </c>
      <c r="AT382" s="187" t="s">
        <v>70</v>
      </c>
      <c r="AU382" s="187" t="s">
        <v>79</v>
      </c>
      <c r="AY382" s="186" t="s">
        <v>139</v>
      </c>
      <c r="BK382" s="188">
        <f>BK383</f>
        <v>0</v>
      </c>
    </row>
    <row r="383" spans="2:65" s="1" customFormat="1" ht="22.5" customHeight="1">
      <c r="B383" s="40"/>
      <c r="C383" s="192" t="s">
        <v>900</v>
      </c>
      <c r="D383" s="192" t="s">
        <v>142</v>
      </c>
      <c r="E383" s="193" t="s">
        <v>248</v>
      </c>
      <c r="F383" s="194" t="s">
        <v>901</v>
      </c>
      <c r="G383" s="195" t="s">
        <v>250</v>
      </c>
      <c r="H383" s="196">
        <v>1</v>
      </c>
      <c r="I383" s="197"/>
      <c r="J383" s="198">
        <f>ROUND(I383*H383,2)</f>
        <v>0</v>
      </c>
      <c r="K383" s="194" t="s">
        <v>21</v>
      </c>
      <c r="L383" s="60"/>
      <c r="M383" s="199" t="s">
        <v>21</v>
      </c>
      <c r="N383" s="200" t="s">
        <v>42</v>
      </c>
      <c r="O383" s="41"/>
      <c r="P383" s="201">
        <f>O383*H383</f>
        <v>0</v>
      </c>
      <c r="Q383" s="201">
        <v>0</v>
      </c>
      <c r="R383" s="201">
        <f>Q383*H383</f>
        <v>0</v>
      </c>
      <c r="S383" s="201">
        <v>0</v>
      </c>
      <c r="T383" s="202">
        <f>S383*H383</f>
        <v>0</v>
      </c>
      <c r="AR383" s="23" t="s">
        <v>233</v>
      </c>
      <c r="AT383" s="23" t="s">
        <v>142</v>
      </c>
      <c r="AU383" s="23" t="s">
        <v>81</v>
      </c>
      <c r="AY383" s="23" t="s">
        <v>139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23" t="s">
        <v>79</v>
      </c>
      <c r="BK383" s="203">
        <f>ROUND(I383*H383,2)</f>
        <v>0</v>
      </c>
      <c r="BL383" s="23" t="s">
        <v>233</v>
      </c>
      <c r="BM383" s="23" t="s">
        <v>902</v>
      </c>
    </row>
    <row r="384" spans="2:65" s="10" customFormat="1" ht="29.85" customHeight="1">
      <c r="B384" s="175"/>
      <c r="C384" s="176"/>
      <c r="D384" s="189" t="s">
        <v>70</v>
      </c>
      <c r="E384" s="190" t="s">
        <v>258</v>
      </c>
      <c r="F384" s="190" t="s">
        <v>259</v>
      </c>
      <c r="G384" s="176"/>
      <c r="H384" s="176"/>
      <c r="I384" s="179"/>
      <c r="J384" s="191">
        <f>BK384</f>
        <v>0</v>
      </c>
      <c r="K384" s="176"/>
      <c r="L384" s="181"/>
      <c r="M384" s="182"/>
      <c r="N384" s="183"/>
      <c r="O384" s="183"/>
      <c r="P384" s="184">
        <f>P385</f>
        <v>0</v>
      </c>
      <c r="Q384" s="183"/>
      <c r="R384" s="184">
        <f>R385</f>
        <v>0</v>
      </c>
      <c r="S384" s="183"/>
      <c r="T384" s="185">
        <f>T385</f>
        <v>0</v>
      </c>
      <c r="AR384" s="186" t="s">
        <v>81</v>
      </c>
      <c r="AT384" s="187" t="s">
        <v>70</v>
      </c>
      <c r="AU384" s="187" t="s">
        <v>79</v>
      </c>
      <c r="AY384" s="186" t="s">
        <v>139</v>
      </c>
      <c r="BK384" s="188">
        <f>BK385</f>
        <v>0</v>
      </c>
    </row>
    <row r="385" spans="2:65" s="1" customFormat="1" ht="22.5" customHeight="1">
      <c r="B385" s="40"/>
      <c r="C385" s="192" t="s">
        <v>903</v>
      </c>
      <c r="D385" s="192" t="s">
        <v>142</v>
      </c>
      <c r="E385" s="193" t="s">
        <v>261</v>
      </c>
      <c r="F385" s="194" t="s">
        <v>262</v>
      </c>
      <c r="G385" s="195" t="s">
        <v>250</v>
      </c>
      <c r="H385" s="196">
        <v>1</v>
      </c>
      <c r="I385" s="197"/>
      <c r="J385" s="198">
        <f>ROUND(I385*H385,2)</f>
        <v>0</v>
      </c>
      <c r="K385" s="194" t="s">
        <v>21</v>
      </c>
      <c r="L385" s="60"/>
      <c r="M385" s="199" t="s">
        <v>21</v>
      </c>
      <c r="N385" s="200" t="s">
        <v>42</v>
      </c>
      <c r="O385" s="41"/>
      <c r="P385" s="201">
        <f>O385*H385</f>
        <v>0</v>
      </c>
      <c r="Q385" s="201">
        <v>0</v>
      </c>
      <c r="R385" s="201">
        <f>Q385*H385</f>
        <v>0</v>
      </c>
      <c r="S385" s="201">
        <v>0</v>
      </c>
      <c r="T385" s="202">
        <f>S385*H385</f>
        <v>0</v>
      </c>
      <c r="AR385" s="23" t="s">
        <v>233</v>
      </c>
      <c r="AT385" s="23" t="s">
        <v>142</v>
      </c>
      <c r="AU385" s="23" t="s">
        <v>81</v>
      </c>
      <c r="AY385" s="23" t="s">
        <v>139</v>
      </c>
      <c r="BE385" s="203">
        <f>IF(N385="základní",J385,0)</f>
        <v>0</v>
      </c>
      <c r="BF385" s="203">
        <f>IF(N385="snížená",J385,0)</f>
        <v>0</v>
      </c>
      <c r="BG385" s="203">
        <f>IF(N385="zákl. přenesená",J385,0)</f>
        <v>0</v>
      </c>
      <c r="BH385" s="203">
        <f>IF(N385="sníž. přenesená",J385,0)</f>
        <v>0</v>
      </c>
      <c r="BI385" s="203">
        <f>IF(N385="nulová",J385,0)</f>
        <v>0</v>
      </c>
      <c r="BJ385" s="23" t="s">
        <v>79</v>
      </c>
      <c r="BK385" s="203">
        <f>ROUND(I385*H385,2)</f>
        <v>0</v>
      </c>
      <c r="BL385" s="23" t="s">
        <v>233</v>
      </c>
      <c r="BM385" s="23" t="s">
        <v>904</v>
      </c>
    </row>
    <row r="386" spans="2:65" s="10" customFormat="1" ht="29.85" customHeight="1">
      <c r="B386" s="175"/>
      <c r="C386" s="176"/>
      <c r="D386" s="189" t="s">
        <v>70</v>
      </c>
      <c r="E386" s="190" t="s">
        <v>269</v>
      </c>
      <c r="F386" s="190" t="s">
        <v>270</v>
      </c>
      <c r="G386" s="176"/>
      <c r="H386" s="176"/>
      <c r="I386" s="179"/>
      <c r="J386" s="191">
        <f>BK386</f>
        <v>0</v>
      </c>
      <c r="K386" s="176"/>
      <c r="L386" s="181"/>
      <c r="M386" s="182"/>
      <c r="N386" s="183"/>
      <c r="O386" s="183"/>
      <c r="P386" s="184">
        <f>SUM(P387:P402)</f>
        <v>0</v>
      </c>
      <c r="Q386" s="183"/>
      <c r="R386" s="184">
        <f>SUM(R387:R402)</f>
        <v>0</v>
      </c>
      <c r="S386" s="183"/>
      <c r="T386" s="185">
        <f>SUM(T387:T402)</f>
        <v>1.7999999999999999E-2</v>
      </c>
      <c r="AR386" s="186" t="s">
        <v>81</v>
      </c>
      <c r="AT386" s="187" t="s">
        <v>70</v>
      </c>
      <c r="AU386" s="187" t="s">
        <v>79</v>
      </c>
      <c r="AY386" s="186" t="s">
        <v>139</v>
      </c>
      <c r="BK386" s="188">
        <f>SUM(BK387:BK402)</f>
        <v>0</v>
      </c>
    </row>
    <row r="387" spans="2:65" s="1" customFormat="1" ht="22.5" customHeight="1">
      <c r="B387" s="40"/>
      <c r="C387" s="192" t="s">
        <v>905</v>
      </c>
      <c r="D387" s="192" t="s">
        <v>142</v>
      </c>
      <c r="E387" s="193" t="s">
        <v>272</v>
      </c>
      <c r="F387" s="194" t="s">
        <v>273</v>
      </c>
      <c r="G387" s="195" t="s">
        <v>156</v>
      </c>
      <c r="H387" s="196">
        <v>10</v>
      </c>
      <c r="I387" s="197"/>
      <c r="J387" s="198">
        <f>ROUND(I387*H387,2)</f>
        <v>0</v>
      </c>
      <c r="K387" s="194" t="s">
        <v>146</v>
      </c>
      <c r="L387" s="60"/>
      <c r="M387" s="199" t="s">
        <v>21</v>
      </c>
      <c r="N387" s="200" t="s">
        <v>42</v>
      </c>
      <c r="O387" s="41"/>
      <c r="P387" s="201">
        <f>O387*H387</f>
        <v>0</v>
      </c>
      <c r="Q387" s="201">
        <v>0</v>
      </c>
      <c r="R387" s="201">
        <f>Q387*H387</f>
        <v>0</v>
      </c>
      <c r="S387" s="201">
        <v>1.8E-3</v>
      </c>
      <c r="T387" s="202">
        <f>S387*H387</f>
        <v>1.7999999999999999E-2</v>
      </c>
      <c r="AR387" s="23" t="s">
        <v>233</v>
      </c>
      <c r="AT387" s="23" t="s">
        <v>142</v>
      </c>
      <c r="AU387" s="23" t="s">
        <v>81</v>
      </c>
      <c r="AY387" s="23" t="s">
        <v>139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23" t="s">
        <v>79</v>
      </c>
      <c r="BK387" s="203">
        <f>ROUND(I387*H387,2)</f>
        <v>0</v>
      </c>
      <c r="BL387" s="23" t="s">
        <v>233</v>
      </c>
      <c r="BM387" s="23" t="s">
        <v>906</v>
      </c>
    </row>
    <row r="388" spans="2:65" s="11" customFormat="1">
      <c r="B388" s="204"/>
      <c r="C388" s="205"/>
      <c r="D388" s="206" t="s">
        <v>149</v>
      </c>
      <c r="E388" s="207" t="s">
        <v>21</v>
      </c>
      <c r="F388" s="208" t="s">
        <v>584</v>
      </c>
      <c r="G388" s="205"/>
      <c r="H388" s="209" t="s">
        <v>21</v>
      </c>
      <c r="I388" s="210"/>
      <c r="J388" s="205"/>
      <c r="K388" s="205"/>
      <c r="L388" s="211"/>
      <c r="M388" s="212"/>
      <c r="N388" s="213"/>
      <c r="O388" s="213"/>
      <c r="P388" s="213"/>
      <c r="Q388" s="213"/>
      <c r="R388" s="213"/>
      <c r="S388" s="213"/>
      <c r="T388" s="214"/>
      <c r="AT388" s="215" t="s">
        <v>149</v>
      </c>
      <c r="AU388" s="215" t="s">
        <v>81</v>
      </c>
      <c r="AV388" s="11" t="s">
        <v>79</v>
      </c>
      <c r="AW388" s="11" t="s">
        <v>34</v>
      </c>
      <c r="AX388" s="11" t="s">
        <v>71</v>
      </c>
      <c r="AY388" s="215" t="s">
        <v>139</v>
      </c>
    </row>
    <row r="389" spans="2:65" s="12" customFormat="1">
      <c r="B389" s="216"/>
      <c r="C389" s="217"/>
      <c r="D389" s="229" t="s">
        <v>149</v>
      </c>
      <c r="E389" s="239" t="s">
        <v>21</v>
      </c>
      <c r="F389" s="240" t="s">
        <v>201</v>
      </c>
      <c r="G389" s="217"/>
      <c r="H389" s="241">
        <v>10</v>
      </c>
      <c r="I389" s="221"/>
      <c r="J389" s="217"/>
      <c r="K389" s="217"/>
      <c r="L389" s="222"/>
      <c r="M389" s="223"/>
      <c r="N389" s="224"/>
      <c r="O389" s="224"/>
      <c r="P389" s="224"/>
      <c r="Q389" s="224"/>
      <c r="R389" s="224"/>
      <c r="S389" s="224"/>
      <c r="T389" s="225"/>
      <c r="AT389" s="226" t="s">
        <v>149</v>
      </c>
      <c r="AU389" s="226" t="s">
        <v>81</v>
      </c>
      <c r="AV389" s="12" t="s">
        <v>81</v>
      </c>
      <c r="AW389" s="12" t="s">
        <v>34</v>
      </c>
      <c r="AX389" s="12" t="s">
        <v>79</v>
      </c>
      <c r="AY389" s="226" t="s">
        <v>139</v>
      </c>
    </row>
    <row r="390" spans="2:65" s="1" customFormat="1" ht="22.5" customHeight="1">
      <c r="B390" s="40"/>
      <c r="C390" s="192" t="s">
        <v>907</v>
      </c>
      <c r="D390" s="192" t="s">
        <v>142</v>
      </c>
      <c r="E390" s="193" t="s">
        <v>489</v>
      </c>
      <c r="F390" s="194" t="s">
        <v>908</v>
      </c>
      <c r="G390" s="195" t="s">
        <v>156</v>
      </c>
      <c r="H390" s="196">
        <v>3</v>
      </c>
      <c r="I390" s="197"/>
      <c r="J390" s="198">
        <f t="shared" ref="J390:J396" si="10">ROUND(I390*H390,2)</f>
        <v>0</v>
      </c>
      <c r="K390" s="194" t="s">
        <v>21</v>
      </c>
      <c r="L390" s="60"/>
      <c r="M390" s="199" t="s">
        <v>21</v>
      </c>
      <c r="N390" s="200" t="s">
        <v>42</v>
      </c>
      <c r="O390" s="41"/>
      <c r="P390" s="201">
        <f t="shared" ref="P390:P396" si="11">O390*H390</f>
        <v>0</v>
      </c>
      <c r="Q390" s="201">
        <v>0</v>
      </c>
      <c r="R390" s="201">
        <f t="shared" ref="R390:R396" si="12">Q390*H390</f>
        <v>0</v>
      </c>
      <c r="S390" s="201">
        <v>0</v>
      </c>
      <c r="T390" s="202">
        <f t="shared" ref="T390:T396" si="13">S390*H390</f>
        <v>0</v>
      </c>
      <c r="AR390" s="23" t="s">
        <v>233</v>
      </c>
      <c r="AT390" s="23" t="s">
        <v>142</v>
      </c>
      <c r="AU390" s="23" t="s">
        <v>81</v>
      </c>
      <c r="AY390" s="23" t="s">
        <v>139</v>
      </c>
      <c r="BE390" s="203">
        <f t="shared" ref="BE390:BE396" si="14">IF(N390="základní",J390,0)</f>
        <v>0</v>
      </c>
      <c r="BF390" s="203">
        <f t="shared" ref="BF390:BF396" si="15">IF(N390="snížená",J390,0)</f>
        <v>0</v>
      </c>
      <c r="BG390" s="203">
        <f t="shared" ref="BG390:BG396" si="16">IF(N390="zákl. přenesená",J390,0)</f>
        <v>0</v>
      </c>
      <c r="BH390" s="203">
        <f t="shared" ref="BH390:BH396" si="17">IF(N390="sníž. přenesená",J390,0)</f>
        <v>0</v>
      </c>
      <c r="BI390" s="203">
        <f t="shared" ref="BI390:BI396" si="18">IF(N390="nulová",J390,0)</f>
        <v>0</v>
      </c>
      <c r="BJ390" s="23" t="s">
        <v>79</v>
      </c>
      <c r="BK390" s="203">
        <f t="shared" ref="BK390:BK396" si="19">ROUND(I390*H390,2)</f>
        <v>0</v>
      </c>
      <c r="BL390" s="23" t="s">
        <v>233</v>
      </c>
      <c r="BM390" s="23" t="s">
        <v>909</v>
      </c>
    </row>
    <row r="391" spans="2:65" s="1" customFormat="1" ht="22.5" customHeight="1">
      <c r="B391" s="40"/>
      <c r="C391" s="192" t="s">
        <v>910</v>
      </c>
      <c r="D391" s="192" t="s">
        <v>142</v>
      </c>
      <c r="E391" s="193" t="s">
        <v>911</v>
      </c>
      <c r="F391" s="194" t="s">
        <v>912</v>
      </c>
      <c r="G391" s="195" t="s">
        <v>156</v>
      </c>
      <c r="H391" s="196">
        <v>1</v>
      </c>
      <c r="I391" s="197"/>
      <c r="J391" s="198">
        <f t="shared" si="10"/>
        <v>0</v>
      </c>
      <c r="K391" s="194" t="s">
        <v>21</v>
      </c>
      <c r="L391" s="60"/>
      <c r="M391" s="199" t="s">
        <v>21</v>
      </c>
      <c r="N391" s="200" t="s">
        <v>42</v>
      </c>
      <c r="O391" s="41"/>
      <c r="P391" s="201">
        <f t="shared" si="11"/>
        <v>0</v>
      </c>
      <c r="Q391" s="201">
        <v>0</v>
      </c>
      <c r="R391" s="201">
        <f t="shared" si="12"/>
        <v>0</v>
      </c>
      <c r="S391" s="201">
        <v>0</v>
      </c>
      <c r="T391" s="202">
        <f t="shared" si="13"/>
        <v>0</v>
      </c>
      <c r="AR391" s="23" t="s">
        <v>233</v>
      </c>
      <c r="AT391" s="23" t="s">
        <v>142</v>
      </c>
      <c r="AU391" s="23" t="s">
        <v>81</v>
      </c>
      <c r="AY391" s="23" t="s">
        <v>139</v>
      </c>
      <c r="BE391" s="203">
        <f t="shared" si="14"/>
        <v>0</v>
      </c>
      <c r="BF391" s="203">
        <f t="shared" si="15"/>
        <v>0</v>
      </c>
      <c r="BG391" s="203">
        <f t="shared" si="16"/>
        <v>0</v>
      </c>
      <c r="BH391" s="203">
        <f t="shared" si="17"/>
        <v>0</v>
      </c>
      <c r="BI391" s="203">
        <f t="shared" si="18"/>
        <v>0</v>
      </c>
      <c r="BJ391" s="23" t="s">
        <v>79</v>
      </c>
      <c r="BK391" s="203">
        <f t="shared" si="19"/>
        <v>0</v>
      </c>
      <c r="BL391" s="23" t="s">
        <v>233</v>
      </c>
      <c r="BM391" s="23" t="s">
        <v>913</v>
      </c>
    </row>
    <row r="392" spans="2:65" s="1" customFormat="1" ht="22.5" customHeight="1">
      <c r="B392" s="40"/>
      <c r="C392" s="192" t="s">
        <v>914</v>
      </c>
      <c r="D392" s="192" t="s">
        <v>142</v>
      </c>
      <c r="E392" s="193" t="s">
        <v>915</v>
      </c>
      <c r="F392" s="194" t="s">
        <v>916</v>
      </c>
      <c r="G392" s="195" t="s">
        <v>156</v>
      </c>
      <c r="H392" s="196">
        <v>1</v>
      </c>
      <c r="I392" s="197"/>
      <c r="J392" s="198">
        <f t="shared" si="10"/>
        <v>0</v>
      </c>
      <c r="K392" s="194" t="s">
        <v>21</v>
      </c>
      <c r="L392" s="60"/>
      <c r="M392" s="199" t="s">
        <v>21</v>
      </c>
      <c r="N392" s="200" t="s">
        <v>42</v>
      </c>
      <c r="O392" s="41"/>
      <c r="P392" s="201">
        <f t="shared" si="11"/>
        <v>0</v>
      </c>
      <c r="Q392" s="201">
        <v>0</v>
      </c>
      <c r="R392" s="201">
        <f t="shared" si="12"/>
        <v>0</v>
      </c>
      <c r="S392" s="201">
        <v>0</v>
      </c>
      <c r="T392" s="202">
        <f t="shared" si="13"/>
        <v>0</v>
      </c>
      <c r="AR392" s="23" t="s">
        <v>233</v>
      </c>
      <c r="AT392" s="23" t="s">
        <v>142</v>
      </c>
      <c r="AU392" s="23" t="s">
        <v>81</v>
      </c>
      <c r="AY392" s="23" t="s">
        <v>139</v>
      </c>
      <c r="BE392" s="203">
        <f t="shared" si="14"/>
        <v>0</v>
      </c>
      <c r="BF392" s="203">
        <f t="shared" si="15"/>
        <v>0</v>
      </c>
      <c r="BG392" s="203">
        <f t="shared" si="16"/>
        <v>0</v>
      </c>
      <c r="BH392" s="203">
        <f t="shared" si="17"/>
        <v>0</v>
      </c>
      <c r="BI392" s="203">
        <f t="shared" si="18"/>
        <v>0</v>
      </c>
      <c r="BJ392" s="23" t="s">
        <v>79</v>
      </c>
      <c r="BK392" s="203">
        <f t="shared" si="19"/>
        <v>0</v>
      </c>
      <c r="BL392" s="23" t="s">
        <v>233</v>
      </c>
      <c r="BM392" s="23" t="s">
        <v>917</v>
      </c>
    </row>
    <row r="393" spans="2:65" s="1" customFormat="1" ht="31.5" customHeight="1">
      <c r="B393" s="40"/>
      <c r="C393" s="192" t="s">
        <v>918</v>
      </c>
      <c r="D393" s="192" t="s">
        <v>142</v>
      </c>
      <c r="E393" s="193" t="s">
        <v>919</v>
      </c>
      <c r="F393" s="194" t="s">
        <v>920</v>
      </c>
      <c r="G393" s="195" t="s">
        <v>156</v>
      </c>
      <c r="H393" s="196">
        <v>1</v>
      </c>
      <c r="I393" s="197"/>
      <c r="J393" s="198">
        <f t="shared" si="10"/>
        <v>0</v>
      </c>
      <c r="K393" s="194" t="s">
        <v>21</v>
      </c>
      <c r="L393" s="60"/>
      <c r="M393" s="199" t="s">
        <v>21</v>
      </c>
      <c r="N393" s="200" t="s">
        <v>42</v>
      </c>
      <c r="O393" s="41"/>
      <c r="P393" s="201">
        <f t="shared" si="11"/>
        <v>0</v>
      </c>
      <c r="Q393" s="201">
        <v>0</v>
      </c>
      <c r="R393" s="201">
        <f t="shared" si="12"/>
        <v>0</v>
      </c>
      <c r="S393" s="201">
        <v>0</v>
      </c>
      <c r="T393" s="202">
        <f t="shared" si="13"/>
        <v>0</v>
      </c>
      <c r="AR393" s="23" t="s">
        <v>233</v>
      </c>
      <c r="AT393" s="23" t="s">
        <v>142</v>
      </c>
      <c r="AU393" s="23" t="s">
        <v>81</v>
      </c>
      <c r="AY393" s="23" t="s">
        <v>139</v>
      </c>
      <c r="BE393" s="203">
        <f t="shared" si="14"/>
        <v>0</v>
      </c>
      <c r="BF393" s="203">
        <f t="shared" si="15"/>
        <v>0</v>
      </c>
      <c r="BG393" s="203">
        <f t="shared" si="16"/>
        <v>0</v>
      </c>
      <c r="BH393" s="203">
        <f t="shared" si="17"/>
        <v>0</v>
      </c>
      <c r="BI393" s="203">
        <f t="shared" si="18"/>
        <v>0</v>
      </c>
      <c r="BJ393" s="23" t="s">
        <v>79</v>
      </c>
      <c r="BK393" s="203">
        <f t="shared" si="19"/>
        <v>0</v>
      </c>
      <c r="BL393" s="23" t="s">
        <v>233</v>
      </c>
      <c r="BM393" s="23" t="s">
        <v>921</v>
      </c>
    </row>
    <row r="394" spans="2:65" s="1" customFormat="1" ht="22.5" customHeight="1">
      <c r="B394" s="40"/>
      <c r="C394" s="192" t="s">
        <v>922</v>
      </c>
      <c r="D394" s="192" t="s">
        <v>142</v>
      </c>
      <c r="E394" s="193" t="s">
        <v>923</v>
      </c>
      <c r="F394" s="194" t="s">
        <v>924</v>
      </c>
      <c r="G394" s="195" t="s">
        <v>156</v>
      </c>
      <c r="H394" s="196">
        <v>3</v>
      </c>
      <c r="I394" s="197"/>
      <c r="J394" s="198">
        <f t="shared" si="10"/>
        <v>0</v>
      </c>
      <c r="K394" s="194" t="s">
        <v>21</v>
      </c>
      <c r="L394" s="60"/>
      <c r="M394" s="199" t="s">
        <v>21</v>
      </c>
      <c r="N394" s="200" t="s">
        <v>42</v>
      </c>
      <c r="O394" s="41"/>
      <c r="P394" s="201">
        <f t="shared" si="11"/>
        <v>0</v>
      </c>
      <c r="Q394" s="201">
        <v>0</v>
      </c>
      <c r="R394" s="201">
        <f t="shared" si="12"/>
        <v>0</v>
      </c>
      <c r="S394" s="201">
        <v>0</v>
      </c>
      <c r="T394" s="202">
        <f t="shared" si="13"/>
        <v>0</v>
      </c>
      <c r="AR394" s="23" t="s">
        <v>233</v>
      </c>
      <c r="AT394" s="23" t="s">
        <v>142</v>
      </c>
      <c r="AU394" s="23" t="s">
        <v>81</v>
      </c>
      <c r="AY394" s="23" t="s">
        <v>139</v>
      </c>
      <c r="BE394" s="203">
        <f t="shared" si="14"/>
        <v>0</v>
      </c>
      <c r="BF394" s="203">
        <f t="shared" si="15"/>
        <v>0</v>
      </c>
      <c r="BG394" s="203">
        <f t="shared" si="16"/>
        <v>0</v>
      </c>
      <c r="BH394" s="203">
        <f t="shared" si="17"/>
        <v>0</v>
      </c>
      <c r="BI394" s="203">
        <f t="shared" si="18"/>
        <v>0</v>
      </c>
      <c r="BJ394" s="23" t="s">
        <v>79</v>
      </c>
      <c r="BK394" s="203">
        <f t="shared" si="19"/>
        <v>0</v>
      </c>
      <c r="BL394" s="23" t="s">
        <v>233</v>
      </c>
      <c r="BM394" s="23" t="s">
        <v>925</v>
      </c>
    </row>
    <row r="395" spans="2:65" s="1" customFormat="1" ht="22.5" customHeight="1">
      <c r="B395" s="40"/>
      <c r="C395" s="192" t="s">
        <v>184</v>
      </c>
      <c r="D395" s="192" t="s">
        <v>142</v>
      </c>
      <c r="E395" s="193" t="s">
        <v>926</v>
      </c>
      <c r="F395" s="194" t="s">
        <v>927</v>
      </c>
      <c r="G395" s="195" t="s">
        <v>156</v>
      </c>
      <c r="H395" s="196">
        <v>2</v>
      </c>
      <c r="I395" s="197"/>
      <c r="J395" s="198">
        <f t="shared" si="10"/>
        <v>0</v>
      </c>
      <c r="K395" s="194" t="s">
        <v>21</v>
      </c>
      <c r="L395" s="60"/>
      <c r="M395" s="199" t="s">
        <v>21</v>
      </c>
      <c r="N395" s="200" t="s">
        <v>42</v>
      </c>
      <c r="O395" s="41"/>
      <c r="P395" s="201">
        <f t="shared" si="11"/>
        <v>0</v>
      </c>
      <c r="Q395" s="201">
        <v>0</v>
      </c>
      <c r="R395" s="201">
        <f t="shared" si="12"/>
        <v>0</v>
      </c>
      <c r="S395" s="201">
        <v>0</v>
      </c>
      <c r="T395" s="202">
        <f t="shared" si="13"/>
        <v>0</v>
      </c>
      <c r="AR395" s="23" t="s">
        <v>233</v>
      </c>
      <c r="AT395" s="23" t="s">
        <v>142</v>
      </c>
      <c r="AU395" s="23" t="s">
        <v>81</v>
      </c>
      <c r="AY395" s="23" t="s">
        <v>139</v>
      </c>
      <c r="BE395" s="203">
        <f t="shared" si="14"/>
        <v>0</v>
      </c>
      <c r="BF395" s="203">
        <f t="shared" si="15"/>
        <v>0</v>
      </c>
      <c r="BG395" s="203">
        <f t="shared" si="16"/>
        <v>0</v>
      </c>
      <c r="BH395" s="203">
        <f t="shared" si="17"/>
        <v>0</v>
      </c>
      <c r="BI395" s="203">
        <f t="shared" si="18"/>
        <v>0</v>
      </c>
      <c r="BJ395" s="23" t="s">
        <v>79</v>
      </c>
      <c r="BK395" s="203">
        <f t="shared" si="19"/>
        <v>0</v>
      </c>
      <c r="BL395" s="23" t="s">
        <v>233</v>
      </c>
      <c r="BM395" s="23" t="s">
        <v>928</v>
      </c>
    </row>
    <row r="396" spans="2:65" s="1" customFormat="1" ht="31.5" customHeight="1">
      <c r="B396" s="40"/>
      <c r="C396" s="192" t="s">
        <v>191</v>
      </c>
      <c r="D396" s="192" t="s">
        <v>142</v>
      </c>
      <c r="E396" s="193" t="s">
        <v>929</v>
      </c>
      <c r="F396" s="194" t="s">
        <v>930</v>
      </c>
      <c r="G396" s="195" t="s">
        <v>156</v>
      </c>
      <c r="H396" s="196">
        <v>1</v>
      </c>
      <c r="I396" s="197"/>
      <c r="J396" s="198">
        <f t="shared" si="10"/>
        <v>0</v>
      </c>
      <c r="K396" s="194" t="s">
        <v>21</v>
      </c>
      <c r="L396" s="60"/>
      <c r="M396" s="199" t="s">
        <v>21</v>
      </c>
      <c r="N396" s="200" t="s">
        <v>42</v>
      </c>
      <c r="O396" s="41"/>
      <c r="P396" s="201">
        <f t="shared" si="11"/>
        <v>0</v>
      </c>
      <c r="Q396" s="201">
        <v>0</v>
      </c>
      <c r="R396" s="201">
        <f t="shared" si="12"/>
        <v>0</v>
      </c>
      <c r="S396" s="201">
        <v>0</v>
      </c>
      <c r="T396" s="202">
        <f t="shared" si="13"/>
        <v>0</v>
      </c>
      <c r="AR396" s="23" t="s">
        <v>233</v>
      </c>
      <c r="AT396" s="23" t="s">
        <v>142</v>
      </c>
      <c r="AU396" s="23" t="s">
        <v>81</v>
      </c>
      <c r="AY396" s="23" t="s">
        <v>139</v>
      </c>
      <c r="BE396" s="203">
        <f t="shared" si="14"/>
        <v>0</v>
      </c>
      <c r="BF396" s="203">
        <f t="shared" si="15"/>
        <v>0</v>
      </c>
      <c r="BG396" s="203">
        <f t="shared" si="16"/>
        <v>0</v>
      </c>
      <c r="BH396" s="203">
        <f t="shared" si="17"/>
        <v>0</v>
      </c>
      <c r="BI396" s="203">
        <f t="shared" si="18"/>
        <v>0</v>
      </c>
      <c r="BJ396" s="23" t="s">
        <v>79</v>
      </c>
      <c r="BK396" s="203">
        <f t="shared" si="19"/>
        <v>0</v>
      </c>
      <c r="BL396" s="23" t="s">
        <v>233</v>
      </c>
      <c r="BM396" s="23" t="s">
        <v>931</v>
      </c>
    </row>
    <row r="397" spans="2:65" s="11" customFormat="1">
      <c r="B397" s="204"/>
      <c r="C397" s="205"/>
      <c r="D397" s="206" t="s">
        <v>149</v>
      </c>
      <c r="E397" s="207" t="s">
        <v>21</v>
      </c>
      <c r="F397" s="208" t="s">
        <v>932</v>
      </c>
      <c r="G397" s="205"/>
      <c r="H397" s="209" t="s">
        <v>21</v>
      </c>
      <c r="I397" s="210"/>
      <c r="J397" s="205"/>
      <c r="K397" s="205"/>
      <c r="L397" s="211"/>
      <c r="M397" s="212"/>
      <c r="N397" s="213"/>
      <c r="O397" s="213"/>
      <c r="P397" s="213"/>
      <c r="Q397" s="213"/>
      <c r="R397" s="213"/>
      <c r="S397" s="213"/>
      <c r="T397" s="214"/>
      <c r="AT397" s="215" t="s">
        <v>149</v>
      </c>
      <c r="AU397" s="215" t="s">
        <v>81</v>
      </c>
      <c r="AV397" s="11" t="s">
        <v>79</v>
      </c>
      <c r="AW397" s="11" t="s">
        <v>34</v>
      </c>
      <c r="AX397" s="11" t="s">
        <v>71</v>
      </c>
      <c r="AY397" s="215" t="s">
        <v>139</v>
      </c>
    </row>
    <row r="398" spans="2:65" s="11" customFormat="1" ht="27">
      <c r="B398" s="204"/>
      <c r="C398" s="205"/>
      <c r="D398" s="206" t="s">
        <v>149</v>
      </c>
      <c r="E398" s="207" t="s">
        <v>21</v>
      </c>
      <c r="F398" s="208" t="s">
        <v>933</v>
      </c>
      <c r="G398" s="205"/>
      <c r="H398" s="209" t="s">
        <v>21</v>
      </c>
      <c r="I398" s="210"/>
      <c r="J398" s="205"/>
      <c r="K398" s="205"/>
      <c r="L398" s="211"/>
      <c r="M398" s="212"/>
      <c r="N398" s="213"/>
      <c r="O398" s="213"/>
      <c r="P398" s="213"/>
      <c r="Q398" s="213"/>
      <c r="R398" s="213"/>
      <c r="S398" s="213"/>
      <c r="T398" s="214"/>
      <c r="AT398" s="215" t="s">
        <v>149</v>
      </c>
      <c r="AU398" s="215" t="s">
        <v>81</v>
      </c>
      <c r="AV398" s="11" t="s">
        <v>79</v>
      </c>
      <c r="AW398" s="11" t="s">
        <v>34</v>
      </c>
      <c r="AX398" s="11" t="s">
        <v>71</v>
      </c>
      <c r="AY398" s="215" t="s">
        <v>139</v>
      </c>
    </row>
    <row r="399" spans="2:65" s="11" customFormat="1">
      <c r="B399" s="204"/>
      <c r="C399" s="205"/>
      <c r="D399" s="206" t="s">
        <v>149</v>
      </c>
      <c r="E399" s="207" t="s">
        <v>21</v>
      </c>
      <c r="F399" s="208" t="s">
        <v>934</v>
      </c>
      <c r="G399" s="205"/>
      <c r="H399" s="209" t="s">
        <v>21</v>
      </c>
      <c r="I399" s="210"/>
      <c r="J399" s="205"/>
      <c r="K399" s="205"/>
      <c r="L399" s="211"/>
      <c r="M399" s="212"/>
      <c r="N399" s="213"/>
      <c r="O399" s="213"/>
      <c r="P399" s="213"/>
      <c r="Q399" s="213"/>
      <c r="R399" s="213"/>
      <c r="S399" s="213"/>
      <c r="T399" s="214"/>
      <c r="AT399" s="215" t="s">
        <v>149</v>
      </c>
      <c r="AU399" s="215" t="s">
        <v>81</v>
      </c>
      <c r="AV399" s="11" t="s">
        <v>79</v>
      </c>
      <c r="AW399" s="11" t="s">
        <v>34</v>
      </c>
      <c r="AX399" s="11" t="s">
        <v>71</v>
      </c>
      <c r="AY399" s="215" t="s">
        <v>139</v>
      </c>
    </row>
    <row r="400" spans="2:65" s="11" customFormat="1">
      <c r="B400" s="204"/>
      <c r="C400" s="205"/>
      <c r="D400" s="206" t="s">
        <v>149</v>
      </c>
      <c r="E400" s="207" t="s">
        <v>21</v>
      </c>
      <c r="F400" s="208" t="s">
        <v>935</v>
      </c>
      <c r="G400" s="205"/>
      <c r="H400" s="209" t="s">
        <v>21</v>
      </c>
      <c r="I400" s="210"/>
      <c r="J400" s="205"/>
      <c r="K400" s="205"/>
      <c r="L400" s="211"/>
      <c r="M400" s="212"/>
      <c r="N400" s="213"/>
      <c r="O400" s="213"/>
      <c r="P400" s="213"/>
      <c r="Q400" s="213"/>
      <c r="R400" s="213"/>
      <c r="S400" s="213"/>
      <c r="T400" s="214"/>
      <c r="AT400" s="215" t="s">
        <v>149</v>
      </c>
      <c r="AU400" s="215" t="s">
        <v>81</v>
      </c>
      <c r="AV400" s="11" t="s">
        <v>79</v>
      </c>
      <c r="AW400" s="11" t="s">
        <v>34</v>
      </c>
      <c r="AX400" s="11" t="s">
        <v>71</v>
      </c>
      <c r="AY400" s="215" t="s">
        <v>139</v>
      </c>
    </row>
    <row r="401" spans="2:65" s="12" customFormat="1">
      <c r="B401" s="216"/>
      <c r="C401" s="217"/>
      <c r="D401" s="229" t="s">
        <v>149</v>
      </c>
      <c r="E401" s="239" t="s">
        <v>21</v>
      </c>
      <c r="F401" s="240" t="s">
        <v>79</v>
      </c>
      <c r="G401" s="217"/>
      <c r="H401" s="241">
        <v>1</v>
      </c>
      <c r="I401" s="221"/>
      <c r="J401" s="217"/>
      <c r="K401" s="217"/>
      <c r="L401" s="222"/>
      <c r="M401" s="223"/>
      <c r="N401" s="224"/>
      <c r="O401" s="224"/>
      <c r="P401" s="224"/>
      <c r="Q401" s="224"/>
      <c r="R401" s="224"/>
      <c r="S401" s="224"/>
      <c r="T401" s="225"/>
      <c r="AT401" s="226" t="s">
        <v>149</v>
      </c>
      <c r="AU401" s="226" t="s">
        <v>81</v>
      </c>
      <c r="AV401" s="12" t="s">
        <v>81</v>
      </c>
      <c r="AW401" s="12" t="s">
        <v>34</v>
      </c>
      <c r="AX401" s="12" t="s">
        <v>79</v>
      </c>
      <c r="AY401" s="226" t="s">
        <v>139</v>
      </c>
    </row>
    <row r="402" spans="2:65" s="1" customFormat="1" ht="31.5" customHeight="1">
      <c r="B402" s="40"/>
      <c r="C402" s="192" t="s">
        <v>199</v>
      </c>
      <c r="D402" s="192" t="s">
        <v>142</v>
      </c>
      <c r="E402" s="193" t="s">
        <v>936</v>
      </c>
      <c r="F402" s="194" t="s">
        <v>937</v>
      </c>
      <c r="G402" s="195" t="s">
        <v>345</v>
      </c>
      <c r="H402" s="257"/>
      <c r="I402" s="197"/>
      <c r="J402" s="198">
        <f>ROUND(I402*H402,2)</f>
        <v>0</v>
      </c>
      <c r="K402" s="194" t="s">
        <v>146</v>
      </c>
      <c r="L402" s="60"/>
      <c r="M402" s="199" t="s">
        <v>21</v>
      </c>
      <c r="N402" s="200" t="s">
        <v>42</v>
      </c>
      <c r="O402" s="41"/>
      <c r="P402" s="201">
        <f>O402*H402</f>
        <v>0</v>
      </c>
      <c r="Q402" s="201">
        <v>0</v>
      </c>
      <c r="R402" s="201">
        <f>Q402*H402</f>
        <v>0</v>
      </c>
      <c r="S402" s="201">
        <v>0</v>
      </c>
      <c r="T402" s="202">
        <f>S402*H402</f>
        <v>0</v>
      </c>
      <c r="AR402" s="23" t="s">
        <v>233</v>
      </c>
      <c r="AT402" s="23" t="s">
        <v>142</v>
      </c>
      <c r="AU402" s="23" t="s">
        <v>81</v>
      </c>
      <c r="AY402" s="23" t="s">
        <v>139</v>
      </c>
      <c r="BE402" s="203">
        <f>IF(N402="základní",J402,0)</f>
        <v>0</v>
      </c>
      <c r="BF402" s="203">
        <f>IF(N402="snížená",J402,0)</f>
        <v>0</v>
      </c>
      <c r="BG402" s="203">
        <f>IF(N402="zákl. přenesená",J402,0)</f>
        <v>0</v>
      </c>
      <c r="BH402" s="203">
        <f>IF(N402="sníž. přenesená",J402,0)</f>
        <v>0</v>
      </c>
      <c r="BI402" s="203">
        <f>IF(N402="nulová",J402,0)</f>
        <v>0</v>
      </c>
      <c r="BJ402" s="23" t="s">
        <v>79</v>
      </c>
      <c r="BK402" s="203">
        <f>ROUND(I402*H402,2)</f>
        <v>0</v>
      </c>
      <c r="BL402" s="23" t="s">
        <v>233</v>
      </c>
      <c r="BM402" s="23" t="s">
        <v>938</v>
      </c>
    </row>
    <row r="403" spans="2:65" s="10" customFormat="1" ht="29.85" customHeight="1">
      <c r="B403" s="175"/>
      <c r="C403" s="176"/>
      <c r="D403" s="189" t="s">
        <v>70</v>
      </c>
      <c r="E403" s="190" t="s">
        <v>939</v>
      </c>
      <c r="F403" s="190" t="s">
        <v>940</v>
      </c>
      <c r="G403" s="176"/>
      <c r="H403" s="176"/>
      <c r="I403" s="179"/>
      <c r="J403" s="191">
        <f>BK403</f>
        <v>0</v>
      </c>
      <c r="K403" s="176"/>
      <c r="L403" s="181"/>
      <c r="M403" s="182"/>
      <c r="N403" s="183"/>
      <c r="O403" s="183"/>
      <c r="P403" s="184">
        <f>SUM(P404:P431)</f>
        <v>0</v>
      </c>
      <c r="Q403" s="183"/>
      <c r="R403" s="184">
        <f>SUM(R404:R431)</f>
        <v>1.07491775</v>
      </c>
      <c r="S403" s="183"/>
      <c r="T403" s="185">
        <f>SUM(T404:T431)</f>
        <v>1.058386</v>
      </c>
      <c r="AR403" s="186" t="s">
        <v>81</v>
      </c>
      <c r="AT403" s="187" t="s">
        <v>70</v>
      </c>
      <c r="AU403" s="187" t="s">
        <v>79</v>
      </c>
      <c r="AY403" s="186" t="s">
        <v>139</v>
      </c>
      <c r="BK403" s="188">
        <f>SUM(BK404:BK431)</f>
        <v>0</v>
      </c>
    </row>
    <row r="404" spans="2:65" s="1" customFormat="1" ht="22.5" customHeight="1">
      <c r="B404" s="40"/>
      <c r="C404" s="192" t="s">
        <v>941</v>
      </c>
      <c r="D404" s="192" t="s">
        <v>142</v>
      </c>
      <c r="E404" s="193" t="s">
        <v>942</v>
      </c>
      <c r="F404" s="194" t="s">
        <v>943</v>
      </c>
      <c r="G404" s="195" t="s">
        <v>145</v>
      </c>
      <c r="H404" s="196">
        <v>38.799999999999997</v>
      </c>
      <c r="I404" s="197"/>
      <c r="J404" s="198">
        <f>ROUND(I404*H404,2)</f>
        <v>0</v>
      </c>
      <c r="K404" s="194" t="s">
        <v>146</v>
      </c>
      <c r="L404" s="60"/>
      <c r="M404" s="199" t="s">
        <v>21</v>
      </c>
      <c r="N404" s="200" t="s">
        <v>42</v>
      </c>
      <c r="O404" s="41"/>
      <c r="P404" s="201">
        <f>O404*H404</f>
        <v>0</v>
      </c>
      <c r="Q404" s="201">
        <v>0</v>
      </c>
      <c r="R404" s="201">
        <f>Q404*H404</f>
        <v>0</v>
      </c>
      <c r="S404" s="201">
        <v>2.7220000000000001E-2</v>
      </c>
      <c r="T404" s="202">
        <f>S404*H404</f>
        <v>1.056136</v>
      </c>
      <c r="AR404" s="23" t="s">
        <v>233</v>
      </c>
      <c r="AT404" s="23" t="s">
        <v>142</v>
      </c>
      <c r="AU404" s="23" t="s">
        <v>81</v>
      </c>
      <c r="AY404" s="23" t="s">
        <v>139</v>
      </c>
      <c r="BE404" s="203">
        <f>IF(N404="základní",J404,0)</f>
        <v>0</v>
      </c>
      <c r="BF404" s="203">
        <f>IF(N404="snížená",J404,0)</f>
        <v>0</v>
      </c>
      <c r="BG404" s="203">
        <f>IF(N404="zákl. přenesená",J404,0)</f>
        <v>0</v>
      </c>
      <c r="BH404" s="203">
        <f>IF(N404="sníž. přenesená",J404,0)</f>
        <v>0</v>
      </c>
      <c r="BI404" s="203">
        <f>IF(N404="nulová",J404,0)</f>
        <v>0</v>
      </c>
      <c r="BJ404" s="23" t="s">
        <v>79</v>
      </c>
      <c r="BK404" s="203">
        <f>ROUND(I404*H404,2)</f>
        <v>0</v>
      </c>
      <c r="BL404" s="23" t="s">
        <v>233</v>
      </c>
      <c r="BM404" s="23" t="s">
        <v>944</v>
      </c>
    </row>
    <row r="405" spans="2:65" s="1" customFormat="1" ht="31.5" customHeight="1">
      <c r="B405" s="40"/>
      <c r="C405" s="192" t="s">
        <v>945</v>
      </c>
      <c r="D405" s="192" t="s">
        <v>142</v>
      </c>
      <c r="E405" s="193" t="s">
        <v>946</v>
      </c>
      <c r="F405" s="194" t="s">
        <v>947</v>
      </c>
      <c r="G405" s="195" t="s">
        <v>285</v>
      </c>
      <c r="H405" s="196">
        <v>66.040000000000006</v>
      </c>
      <c r="I405" s="197"/>
      <c r="J405" s="198">
        <f>ROUND(I405*H405,2)</f>
        <v>0</v>
      </c>
      <c r="K405" s="194" t="s">
        <v>146</v>
      </c>
      <c r="L405" s="60"/>
      <c r="M405" s="199" t="s">
        <v>21</v>
      </c>
      <c r="N405" s="200" t="s">
        <v>42</v>
      </c>
      <c r="O405" s="41"/>
      <c r="P405" s="201">
        <f>O405*H405</f>
        <v>0</v>
      </c>
      <c r="Q405" s="201">
        <v>4.6000000000000001E-4</v>
      </c>
      <c r="R405" s="201">
        <f>Q405*H405</f>
        <v>3.0378400000000003E-2</v>
      </c>
      <c r="S405" s="201">
        <v>0</v>
      </c>
      <c r="T405" s="202">
        <f>S405*H405</f>
        <v>0</v>
      </c>
      <c r="AR405" s="23" t="s">
        <v>233</v>
      </c>
      <c r="AT405" s="23" t="s">
        <v>142</v>
      </c>
      <c r="AU405" s="23" t="s">
        <v>81</v>
      </c>
      <c r="AY405" s="23" t="s">
        <v>139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23" t="s">
        <v>79</v>
      </c>
      <c r="BK405" s="203">
        <f>ROUND(I405*H405,2)</f>
        <v>0</v>
      </c>
      <c r="BL405" s="23" t="s">
        <v>233</v>
      </c>
      <c r="BM405" s="23" t="s">
        <v>948</v>
      </c>
    </row>
    <row r="406" spans="2:65" s="11" customFormat="1">
      <c r="B406" s="204"/>
      <c r="C406" s="205"/>
      <c r="D406" s="206" t="s">
        <v>149</v>
      </c>
      <c r="E406" s="207" t="s">
        <v>21</v>
      </c>
      <c r="F406" s="208" t="s">
        <v>205</v>
      </c>
      <c r="G406" s="205"/>
      <c r="H406" s="209" t="s">
        <v>21</v>
      </c>
      <c r="I406" s="210"/>
      <c r="J406" s="205"/>
      <c r="K406" s="205"/>
      <c r="L406" s="211"/>
      <c r="M406" s="212"/>
      <c r="N406" s="213"/>
      <c r="O406" s="213"/>
      <c r="P406" s="213"/>
      <c r="Q406" s="213"/>
      <c r="R406" s="213"/>
      <c r="S406" s="213"/>
      <c r="T406" s="214"/>
      <c r="AT406" s="215" t="s">
        <v>149</v>
      </c>
      <c r="AU406" s="215" t="s">
        <v>81</v>
      </c>
      <c r="AV406" s="11" t="s">
        <v>79</v>
      </c>
      <c r="AW406" s="11" t="s">
        <v>34</v>
      </c>
      <c r="AX406" s="11" t="s">
        <v>71</v>
      </c>
      <c r="AY406" s="215" t="s">
        <v>139</v>
      </c>
    </row>
    <row r="407" spans="2:65" s="12" customFormat="1">
      <c r="B407" s="216"/>
      <c r="C407" s="217"/>
      <c r="D407" s="206" t="s">
        <v>149</v>
      </c>
      <c r="E407" s="218" t="s">
        <v>21</v>
      </c>
      <c r="F407" s="219" t="s">
        <v>949</v>
      </c>
      <c r="G407" s="217"/>
      <c r="H407" s="220">
        <v>9.14</v>
      </c>
      <c r="I407" s="221"/>
      <c r="J407" s="217"/>
      <c r="K407" s="217"/>
      <c r="L407" s="222"/>
      <c r="M407" s="223"/>
      <c r="N407" s="224"/>
      <c r="O407" s="224"/>
      <c r="P407" s="224"/>
      <c r="Q407" s="224"/>
      <c r="R407" s="224"/>
      <c r="S407" s="224"/>
      <c r="T407" s="225"/>
      <c r="AT407" s="226" t="s">
        <v>149</v>
      </c>
      <c r="AU407" s="226" t="s">
        <v>81</v>
      </c>
      <c r="AV407" s="12" t="s">
        <v>81</v>
      </c>
      <c r="AW407" s="12" t="s">
        <v>34</v>
      </c>
      <c r="AX407" s="12" t="s">
        <v>71</v>
      </c>
      <c r="AY407" s="226" t="s">
        <v>139</v>
      </c>
    </row>
    <row r="408" spans="2:65" s="12" customFormat="1">
      <c r="B408" s="216"/>
      <c r="C408" s="217"/>
      <c r="D408" s="206" t="s">
        <v>149</v>
      </c>
      <c r="E408" s="218" t="s">
        <v>21</v>
      </c>
      <c r="F408" s="219" t="s">
        <v>950</v>
      </c>
      <c r="G408" s="217"/>
      <c r="H408" s="220">
        <v>14.5</v>
      </c>
      <c r="I408" s="221"/>
      <c r="J408" s="217"/>
      <c r="K408" s="217"/>
      <c r="L408" s="222"/>
      <c r="M408" s="223"/>
      <c r="N408" s="224"/>
      <c r="O408" s="224"/>
      <c r="P408" s="224"/>
      <c r="Q408" s="224"/>
      <c r="R408" s="224"/>
      <c r="S408" s="224"/>
      <c r="T408" s="225"/>
      <c r="AT408" s="226" t="s">
        <v>149</v>
      </c>
      <c r="AU408" s="226" t="s">
        <v>81</v>
      </c>
      <c r="AV408" s="12" t="s">
        <v>81</v>
      </c>
      <c r="AW408" s="12" t="s">
        <v>34</v>
      </c>
      <c r="AX408" s="12" t="s">
        <v>71</v>
      </c>
      <c r="AY408" s="226" t="s">
        <v>139</v>
      </c>
    </row>
    <row r="409" spans="2:65" s="12" customFormat="1">
      <c r="B409" s="216"/>
      <c r="C409" s="217"/>
      <c r="D409" s="206" t="s">
        <v>149</v>
      </c>
      <c r="E409" s="218" t="s">
        <v>21</v>
      </c>
      <c r="F409" s="219" t="s">
        <v>951</v>
      </c>
      <c r="G409" s="217"/>
      <c r="H409" s="220">
        <v>4.8600000000000003</v>
      </c>
      <c r="I409" s="221"/>
      <c r="J409" s="217"/>
      <c r="K409" s="217"/>
      <c r="L409" s="222"/>
      <c r="M409" s="223"/>
      <c r="N409" s="224"/>
      <c r="O409" s="224"/>
      <c r="P409" s="224"/>
      <c r="Q409" s="224"/>
      <c r="R409" s="224"/>
      <c r="S409" s="224"/>
      <c r="T409" s="225"/>
      <c r="AT409" s="226" t="s">
        <v>149</v>
      </c>
      <c r="AU409" s="226" t="s">
        <v>81</v>
      </c>
      <c r="AV409" s="12" t="s">
        <v>81</v>
      </c>
      <c r="AW409" s="12" t="s">
        <v>34</v>
      </c>
      <c r="AX409" s="12" t="s">
        <v>71</v>
      </c>
      <c r="AY409" s="226" t="s">
        <v>139</v>
      </c>
    </row>
    <row r="410" spans="2:65" s="12" customFormat="1">
      <c r="B410" s="216"/>
      <c r="C410" s="217"/>
      <c r="D410" s="206" t="s">
        <v>149</v>
      </c>
      <c r="E410" s="218" t="s">
        <v>21</v>
      </c>
      <c r="F410" s="219" t="s">
        <v>952</v>
      </c>
      <c r="G410" s="217"/>
      <c r="H410" s="220">
        <v>6.42</v>
      </c>
      <c r="I410" s="221"/>
      <c r="J410" s="217"/>
      <c r="K410" s="217"/>
      <c r="L410" s="222"/>
      <c r="M410" s="223"/>
      <c r="N410" s="224"/>
      <c r="O410" s="224"/>
      <c r="P410" s="224"/>
      <c r="Q410" s="224"/>
      <c r="R410" s="224"/>
      <c r="S410" s="224"/>
      <c r="T410" s="225"/>
      <c r="AT410" s="226" t="s">
        <v>149</v>
      </c>
      <c r="AU410" s="226" t="s">
        <v>81</v>
      </c>
      <c r="AV410" s="12" t="s">
        <v>81</v>
      </c>
      <c r="AW410" s="12" t="s">
        <v>34</v>
      </c>
      <c r="AX410" s="12" t="s">
        <v>71</v>
      </c>
      <c r="AY410" s="226" t="s">
        <v>139</v>
      </c>
    </row>
    <row r="411" spans="2:65" s="12" customFormat="1">
      <c r="B411" s="216"/>
      <c r="C411" s="217"/>
      <c r="D411" s="206" t="s">
        <v>149</v>
      </c>
      <c r="E411" s="218" t="s">
        <v>21</v>
      </c>
      <c r="F411" s="219" t="s">
        <v>953</v>
      </c>
      <c r="G411" s="217"/>
      <c r="H411" s="220">
        <v>5.08</v>
      </c>
      <c r="I411" s="221"/>
      <c r="J411" s="217"/>
      <c r="K411" s="217"/>
      <c r="L411" s="222"/>
      <c r="M411" s="223"/>
      <c r="N411" s="224"/>
      <c r="O411" s="224"/>
      <c r="P411" s="224"/>
      <c r="Q411" s="224"/>
      <c r="R411" s="224"/>
      <c r="S411" s="224"/>
      <c r="T411" s="225"/>
      <c r="AT411" s="226" t="s">
        <v>149</v>
      </c>
      <c r="AU411" s="226" t="s">
        <v>81</v>
      </c>
      <c r="AV411" s="12" t="s">
        <v>81</v>
      </c>
      <c r="AW411" s="12" t="s">
        <v>34</v>
      </c>
      <c r="AX411" s="12" t="s">
        <v>71</v>
      </c>
      <c r="AY411" s="226" t="s">
        <v>139</v>
      </c>
    </row>
    <row r="412" spans="2:65" s="12" customFormat="1">
      <c r="B412" s="216"/>
      <c r="C412" s="217"/>
      <c r="D412" s="206" t="s">
        <v>149</v>
      </c>
      <c r="E412" s="218" t="s">
        <v>21</v>
      </c>
      <c r="F412" s="219" t="s">
        <v>954</v>
      </c>
      <c r="G412" s="217"/>
      <c r="H412" s="220">
        <v>8.3000000000000007</v>
      </c>
      <c r="I412" s="221"/>
      <c r="J412" s="217"/>
      <c r="K412" s="217"/>
      <c r="L412" s="222"/>
      <c r="M412" s="223"/>
      <c r="N412" s="224"/>
      <c r="O412" s="224"/>
      <c r="P412" s="224"/>
      <c r="Q412" s="224"/>
      <c r="R412" s="224"/>
      <c r="S412" s="224"/>
      <c r="T412" s="225"/>
      <c r="AT412" s="226" t="s">
        <v>149</v>
      </c>
      <c r="AU412" s="226" t="s">
        <v>81</v>
      </c>
      <c r="AV412" s="12" t="s">
        <v>81</v>
      </c>
      <c r="AW412" s="12" t="s">
        <v>34</v>
      </c>
      <c r="AX412" s="12" t="s">
        <v>71</v>
      </c>
      <c r="AY412" s="226" t="s">
        <v>139</v>
      </c>
    </row>
    <row r="413" spans="2:65" s="12" customFormat="1">
      <c r="B413" s="216"/>
      <c r="C413" s="217"/>
      <c r="D413" s="206" t="s">
        <v>149</v>
      </c>
      <c r="E413" s="218" t="s">
        <v>21</v>
      </c>
      <c r="F413" s="219" t="s">
        <v>955</v>
      </c>
      <c r="G413" s="217"/>
      <c r="H413" s="220">
        <v>10.42</v>
      </c>
      <c r="I413" s="221"/>
      <c r="J413" s="217"/>
      <c r="K413" s="217"/>
      <c r="L413" s="222"/>
      <c r="M413" s="223"/>
      <c r="N413" s="224"/>
      <c r="O413" s="224"/>
      <c r="P413" s="224"/>
      <c r="Q413" s="224"/>
      <c r="R413" s="224"/>
      <c r="S413" s="224"/>
      <c r="T413" s="225"/>
      <c r="AT413" s="226" t="s">
        <v>149</v>
      </c>
      <c r="AU413" s="226" t="s">
        <v>81</v>
      </c>
      <c r="AV413" s="12" t="s">
        <v>81</v>
      </c>
      <c r="AW413" s="12" t="s">
        <v>34</v>
      </c>
      <c r="AX413" s="12" t="s">
        <v>71</v>
      </c>
      <c r="AY413" s="226" t="s">
        <v>139</v>
      </c>
    </row>
    <row r="414" spans="2:65" s="12" customFormat="1">
      <c r="B414" s="216"/>
      <c r="C414" s="217"/>
      <c r="D414" s="206" t="s">
        <v>149</v>
      </c>
      <c r="E414" s="218" t="s">
        <v>21</v>
      </c>
      <c r="F414" s="219" t="s">
        <v>956</v>
      </c>
      <c r="G414" s="217"/>
      <c r="H414" s="220">
        <v>3.85</v>
      </c>
      <c r="I414" s="221"/>
      <c r="J414" s="217"/>
      <c r="K414" s="217"/>
      <c r="L414" s="222"/>
      <c r="M414" s="223"/>
      <c r="N414" s="224"/>
      <c r="O414" s="224"/>
      <c r="P414" s="224"/>
      <c r="Q414" s="224"/>
      <c r="R414" s="224"/>
      <c r="S414" s="224"/>
      <c r="T414" s="225"/>
      <c r="AT414" s="226" t="s">
        <v>149</v>
      </c>
      <c r="AU414" s="226" t="s">
        <v>81</v>
      </c>
      <c r="AV414" s="12" t="s">
        <v>81</v>
      </c>
      <c r="AW414" s="12" t="s">
        <v>34</v>
      </c>
      <c r="AX414" s="12" t="s">
        <v>71</v>
      </c>
      <c r="AY414" s="226" t="s">
        <v>139</v>
      </c>
    </row>
    <row r="415" spans="2:65" s="12" customFormat="1">
      <c r="B415" s="216"/>
      <c r="C415" s="217"/>
      <c r="D415" s="206" t="s">
        <v>149</v>
      </c>
      <c r="E415" s="218" t="s">
        <v>21</v>
      </c>
      <c r="F415" s="219" t="s">
        <v>957</v>
      </c>
      <c r="G415" s="217"/>
      <c r="H415" s="220">
        <v>3.47</v>
      </c>
      <c r="I415" s="221"/>
      <c r="J415" s="217"/>
      <c r="K415" s="217"/>
      <c r="L415" s="222"/>
      <c r="M415" s="223"/>
      <c r="N415" s="224"/>
      <c r="O415" s="224"/>
      <c r="P415" s="224"/>
      <c r="Q415" s="224"/>
      <c r="R415" s="224"/>
      <c r="S415" s="224"/>
      <c r="T415" s="225"/>
      <c r="AT415" s="226" t="s">
        <v>149</v>
      </c>
      <c r="AU415" s="226" t="s">
        <v>81</v>
      </c>
      <c r="AV415" s="12" t="s">
        <v>81</v>
      </c>
      <c r="AW415" s="12" t="s">
        <v>34</v>
      </c>
      <c r="AX415" s="12" t="s">
        <v>71</v>
      </c>
      <c r="AY415" s="226" t="s">
        <v>139</v>
      </c>
    </row>
    <row r="416" spans="2:65" s="13" customFormat="1">
      <c r="B416" s="227"/>
      <c r="C416" s="228"/>
      <c r="D416" s="229" t="s">
        <v>149</v>
      </c>
      <c r="E416" s="230" t="s">
        <v>540</v>
      </c>
      <c r="F416" s="231" t="s">
        <v>160</v>
      </c>
      <c r="G416" s="228"/>
      <c r="H416" s="232">
        <v>66.040000000000006</v>
      </c>
      <c r="I416" s="233"/>
      <c r="J416" s="228"/>
      <c r="K416" s="228"/>
      <c r="L416" s="234"/>
      <c r="M416" s="235"/>
      <c r="N416" s="236"/>
      <c r="O416" s="236"/>
      <c r="P416" s="236"/>
      <c r="Q416" s="236"/>
      <c r="R416" s="236"/>
      <c r="S416" s="236"/>
      <c r="T416" s="237"/>
      <c r="AT416" s="238" t="s">
        <v>149</v>
      </c>
      <c r="AU416" s="238" t="s">
        <v>81</v>
      </c>
      <c r="AV416" s="13" t="s">
        <v>147</v>
      </c>
      <c r="AW416" s="13" t="s">
        <v>34</v>
      </c>
      <c r="AX416" s="13" t="s">
        <v>79</v>
      </c>
      <c r="AY416" s="238" t="s">
        <v>139</v>
      </c>
    </row>
    <row r="417" spans="2:65" s="1" customFormat="1" ht="22.5" customHeight="1">
      <c r="B417" s="40"/>
      <c r="C417" s="247" t="s">
        <v>958</v>
      </c>
      <c r="D417" s="247" t="s">
        <v>309</v>
      </c>
      <c r="E417" s="248" t="s">
        <v>959</v>
      </c>
      <c r="F417" s="249" t="s">
        <v>960</v>
      </c>
      <c r="G417" s="250" t="s">
        <v>156</v>
      </c>
      <c r="H417" s="251">
        <v>220.11099999999999</v>
      </c>
      <c r="I417" s="252"/>
      <c r="J417" s="253">
        <f>ROUND(I417*H417,2)</f>
        <v>0</v>
      </c>
      <c r="K417" s="249" t="s">
        <v>146</v>
      </c>
      <c r="L417" s="254"/>
      <c r="M417" s="255" t="s">
        <v>21</v>
      </c>
      <c r="N417" s="256" t="s">
        <v>42</v>
      </c>
      <c r="O417" s="41"/>
      <c r="P417" s="201">
        <f>O417*H417</f>
        <v>0</v>
      </c>
      <c r="Q417" s="201">
        <v>4.4999999999999999E-4</v>
      </c>
      <c r="R417" s="201">
        <f>Q417*H417</f>
        <v>9.9049949999999998E-2</v>
      </c>
      <c r="S417" s="201">
        <v>0</v>
      </c>
      <c r="T417" s="202">
        <f>S417*H417</f>
        <v>0</v>
      </c>
      <c r="AR417" s="23" t="s">
        <v>312</v>
      </c>
      <c r="AT417" s="23" t="s">
        <v>309</v>
      </c>
      <c r="AU417" s="23" t="s">
        <v>81</v>
      </c>
      <c r="AY417" s="23" t="s">
        <v>139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3" t="s">
        <v>79</v>
      </c>
      <c r="BK417" s="203">
        <f>ROUND(I417*H417,2)</f>
        <v>0</v>
      </c>
      <c r="BL417" s="23" t="s">
        <v>233</v>
      </c>
      <c r="BM417" s="23" t="s">
        <v>961</v>
      </c>
    </row>
    <row r="418" spans="2:65" s="12" customFormat="1">
      <c r="B418" s="216"/>
      <c r="C418" s="217"/>
      <c r="D418" s="229" t="s">
        <v>149</v>
      </c>
      <c r="E418" s="239" t="s">
        <v>21</v>
      </c>
      <c r="F418" s="240" t="s">
        <v>962</v>
      </c>
      <c r="G418" s="217"/>
      <c r="H418" s="241">
        <v>220.11099999999999</v>
      </c>
      <c r="I418" s="221"/>
      <c r="J418" s="217"/>
      <c r="K418" s="217"/>
      <c r="L418" s="222"/>
      <c r="M418" s="223"/>
      <c r="N418" s="224"/>
      <c r="O418" s="224"/>
      <c r="P418" s="224"/>
      <c r="Q418" s="224"/>
      <c r="R418" s="224"/>
      <c r="S418" s="224"/>
      <c r="T418" s="225"/>
      <c r="AT418" s="226" t="s">
        <v>149</v>
      </c>
      <c r="AU418" s="226" t="s">
        <v>81</v>
      </c>
      <c r="AV418" s="12" t="s">
        <v>81</v>
      </c>
      <c r="AW418" s="12" t="s">
        <v>34</v>
      </c>
      <c r="AX418" s="12" t="s">
        <v>79</v>
      </c>
      <c r="AY418" s="226" t="s">
        <v>139</v>
      </c>
    </row>
    <row r="419" spans="2:65" s="1" customFormat="1" ht="22.5" customHeight="1">
      <c r="B419" s="40"/>
      <c r="C419" s="192" t="s">
        <v>963</v>
      </c>
      <c r="D419" s="192" t="s">
        <v>142</v>
      </c>
      <c r="E419" s="193" t="s">
        <v>964</v>
      </c>
      <c r="F419" s="194" t="s">
        <v>965</v>
      </c>
      <c r="G419" s="195" t="s">
        <v>145</v>
      </c>
      <c r="H419" s="196">
        <v>37.659999999999997</v>
      </c>
      <c r="I419" s="197"/>
      <c r="J419" s="198">
        <f>ROUND(I419*H419,2)</f>
        <v>0</v>
      </c>
      <c r="K419" s="194" t="s">
        <v>146</v>
      </c>
      <c r="L419" s="60"/>
      <c r="M419" s="199" t="s">
        <v>21</v>
      </c>
      <c r="N419" s="200" t="s">
        <v>42</v>
      </c>
      <c r="O419" s="41"/>
      <c r="P419" s="201">
        <f>O419*H419</f>
        <v>0</v>
      </c>
      <c r="Q419" s="201">
        <v>2.9999999999999997E-4</v>
      </c>
      <c r="R419" s="201">
        <f>Q419*H419</f>
        <v>1.1297999999999997E-2</v>
      </c>
      <c r="S419" s="201">
        <v>0</v>
      </c>
      <c r="T419" s="202">
        <f>S419*H419</f>
        <v>0</v>
      </c>
      <c r="AR419" s="23" t="s">
        <v>233</v>
      </c>
      <c r="AT419" s="23" t="s">
        <v>142</v>
      </c>
      <c r="AU419" s="23" t="s">
        <v>81</v>
      </c>
      <c r="AY419" s="23" t="s">
        <v>139</v>
      </c>
      <c r="BE419" s="203">
        <f>IF(N419="základní",J419,0)</f>
        <v>0</v>
      </c>
      <c r="BF419" s="203">
        <f>IF(N419="snížená",J419,0)</f>
        <v>0</v>
      </c>
      <c r="BG419" s="203">
        <f>IF(N419="zákl. přenesená",J419,0)</f>
        <v>0</v>
      </c>
      <c r="BH419" s="203">
        <f>IF(N419="sníž. přenesená",J419,0)</f>
        <v>0</v>
      </c>
      <c r="BI419" s="203">
        <f>IF(N419="nulová",J419,0)</f>
        <v>0</v>
      </c>
      <c r="BJ419" s="23" t="s">
        <v>79</v>
      </c>
      <c r="BK419" s="203">
        <f>ROUND(I419*H419,2)</f>
        <v>0</v>
      </c>
      <c r="BL419" s="23" t="s">
        <v>233</v>
      </c>
      <c r="BM419" s="23" t="s">
        <v>966</v>
      </c>
    </row>
    <row r="420" spans="2:65" s="1" customFormat="1" ht="31.5" customHeight="1">
      <c r="B420" s="40"/>
      <c r="C420" s="192" t="s">
        <v>967</v>
      </c>
      <c r="D420" s="192" t="s">
        <v>142</v>
      </c>
      <c r="E420" s="193" t="s">
        <v>968</v>
      </c>
      <c r="F420" s="194" t="s">
        <v>969</v>
      </c>
      <c r="G420" s="195" t="s">
        <v>145</v>
      </c>
      <c r="H420" s="196">
        <v>37.659999999999997</v>
      </c>
      <c r="I420" s="197"/>
      <c r="J420" s="198">
        <f>ROUND(I420*H420,2)</f>
        <v>0</v>
      </c>
      <c r="K420" s="194" t="s">
        <v>146</v>
      </c>
      <c r="L420" s="60"/>
      <c r="M420" s="199" t="s">
        <v>21</v>
      </c>
      <c r="N420" s="200" t="s">
        <v>42</v>
      </c>
      <c r="O420" s="41"/>
      <c r="P420" s="201">
        <f>O420*H420</f>
        <v>0</v>
      </c>
      <c r="Q420" s="201">
        <v>3.6700000000000001E-3</v>
      </c>
      <c r="R420" s="201">
        <f>Q420*H420</f>
        <v>0.13821219999999998</v>
      </c>
      <c r="S420" s="201">
        <v>0</v>
      </c>
      <c r="T420" s="202">
        <f>S420*H420</f>
        <v>0</v>
      </c>
      <c r="AR420" s="23" t="s">
        <v>233</v>
      </c>
      <c r="AT420" s="23" t="s">
        <v>142</v>
      </c>
      <c r="AU420" s="23" t="s">
        <v>81</v>
      </c>
      <c r="AY420" s="23" t="s">
        <v>139</v>
      </c>
      <c r="BE420" s="203">
        <f>IF(N420="základní",J420,0)</f>
        <v>0</v>
      </c>
      <c r="BF420" s="203">
        <f>IF(N420="snížená",J420,0)</f>
        <v>0</v>
      </c>
      <c r="BG420" s="203">
        <f>IF(N420="zákl. přenesená",J420,0)</f>
        <v>0</v>
      </c>
      <c r="BH420" s="203">
        <f>IF(N420="sníž. přenesená",J420,0)</f>
        <v>0</v>
      </c>
      <c r="BI420" s="203">
        <f>IF(N420="nulová",J420,0)</f>
        <v>0</v>
      </c>
      <c r="BJ420" s="23" t="s">
        <v>79</v>
      </c>
      <c r="BK420" s="203">
        <f>ROUND(I420*H420,2)</f>
        <v>0</v>
      </c>
      <c r="BL420" s="23" t="s">
        <v>233</v>
      </c>
      <c r="BM420" s="23" t="s">
        <v>970</v>
      </c>
    </row>
    <row r="421" spans="2:65" s="11" customFormat="1">
      <c r="B421" s="204"/>
      <c r="C421" s="205"/>
      <c r="D421" s="206" t="s">
        <v>149</v>
      </c>
      <c r="E421" s="207" t="s">
        <v>21</v>
      </c>
      <c r="F421" s="208" t="s">
        <v>205</v>
      </c>
      <c r="G421" s="205"/>
      <c r="H421" s="209" t="s">
        <v>21</v>
      </c>
      <c r="I421" s="210"/>
      <c r="J421" s="205"/>
      <c r="K421" s="205"/>
      <c r="L421" s="211"/>
      <c r="M421" s="212"/>
      <c r="N421" s="213"/>
      <c r="O421" s="213"/>
      <c r="P421" s="213"/>
      <c r="Q421" s="213"/>
      <c r="R421" s="213"/>
      <c r="S421" s="213"/>
      <c r="T421" s="214"/>
      <c r="AT421" s="215" t="s">
        <v>149</v>
      </c>
      <c r="AU421" s="215" t="s">
        <v>81</v>
      </c>
      <c r="AV421" s="11" t="s">
        <v>79</v>
      </c>
      <c r="AW421" s="11" t="s">
        <v>34</v>
      </c>
      <c r="AX421" s="11" t="s">
        <v>71</v>
      </c>
      <c r="AY421" s="215" t="s">
        <v>139</v>
      </c>
    </row>
    <row r="422" spans="2:65" s="12" customFormat="1">
      <c r="B422" s="216"/>
      <c r="C422" s="217"/>
      <c r="D422" s="229" t="s">
        <v>149</v>
      </c>
      <c r="E422" s="239" t="s">
        <v>21</v>
      </c>
      <c r="F422" s="240" t="s">
        <v>723</v>
      </c>
      <c r="G422" s="217"/>
      <c r="H422" s="241">
        <v>37.659999999999997</v>
      </c>
      <c r="I422" s="221"/>
      <c r="J422" s="217"/>
      <c r="K422" s="217"/>
      <c r="L422" s="222"/>
      <c r="M422" s="223"/>
      <c r="N422" s="224"/>
      <c r="O422" s="224"/>
      <c r="P422" s="224"/>
      <c r="Q422" s="224"/>
      <c r="R422" s="224"/>
      <c r="S422" s="224"/>
      <c r="T422" s="225"/>
      <c r="AT422" s="226" t="s">
        <v>149</v>
      </c>
      <c r="AU422" s="226" t="s">
        <v>81</v>
      </c>
      <c r="AV422" s="12" t="s">
        <v>81</v>
      </c>
      <c r="AW422" s="12" t="s">
        <v>34</v>
      </c>
      <c r="AX422" s="12" t="s">
        <v>79</v>
      </c>
      <c r="AY422" s="226" t="s">
        <v>139</v>
      </c>
    </row>
    <row r="423" spans="2:65" s="1" customFormat="1" ht="22.5" customHeight="1">
      <c r="B423" s="40"/>
      <c r="C423" s="247" t="s">
        <v>971</v>
      </c>
      <c r="D423" s="247" t="s">
        <v>309</v>
      </c>
      <c r="E423" s="248" t="s">
        <v>972</v>
      </c>
      <c r="F423" s="249" t="s">
        <v>973</v>
      </c>
      <c r="G423" s="250" t="s">
        <v>145</v>
      </c>
      <c r="H423" s="251">
        <v>41.426000000000002</v>
      </c>
      <c r="I423" s="252"/>
      <c r="J423" s="253">
        <f>ROUND(I423*H423,2)</f>
        <v>0</v>
      </c>
      <c r="K423" s="249" t="s">
        <v>146</v>
      </c>
      <c r="L423" s="254"/>
      <c r="M423" s="255" t="s">
        <v>21</v>
      </c>
      <c r="N423" s="256" t="s">
        <v>42</v>
      </c>
      <c r="O423" s="41"/>
      <c r="P423" s="201">
        <f>O423*H423</f>
        <v>0</v>
      </c>
      <c r="Q423" s="201">
        <v>1.9199999999999998E-2</v>
      </c>
      <c r="R423" s="201">
        <f>Q423*H423</f>
        <v>0.79537919999999995</v>
      </c>
      <c r="S423" s="201">
        <v>0</v>
      </c>
      <c r="T423" s="202">
        <f>S423*H423</f>
        <v>0</v>
      </c>
      <c r="AR423" s="23" t="s">
        <v>312</v>
      </c>
      <c r="AT423" s="23" t="s">
        <v>309</v>
      </c>
      <c r="AU423" s="23" t="s">
        <v>81</v>
      </c>
      <c r="AY423" s="23" t="s">
        <v>139</v>
      </c>
      <c r="BE423" s="203">
        <f>IF(N423="základní",J423,0)</f>
        <v>0</v>
      </c>
      <c r="BF423" s="203">
        <f>IF(N423="snížená",J423,0)</f>
        <v>0</v>
      </c>
      <c r="BG423" s="203">
        <f>IF(N423="zákl. přenesená",J423,0)</f>
        <v>0</v>
      </c>
      <c r="BH423" s="203">
        <f>IF(N423="sníž. přenesená",J423,0)</f>
        <v>0</v>
      </c>
      <c r="BI423" s="203">
        <f>IF(N423="nulová",J423,0)</f>
        <v>0</v>
      </c>
      <c r="BJ423" s="23" t="s">
        <v>79</v>
      </c>
      <c r="BK423" s="203">
        <f>ROUND(I423*H423,2)</f>
        <v>0</v>
      </c>
      <c r="BL423" s="23" t="s">
        <v>233</v>
      </c>
      <c r="BM423" s="23" t="s">
        <v>974</v>
      </c>
    </row>
    <row r="424" spans="2:65" s="12" customFormat="1">
      <c r="B424" s="216"/>
      <c r="C424" s="217"/>
      <c r="D424" s="229" t="s">
        <v>149</v>
      </c>
      <c r="E424" s="217"/>
      <c r="F424" s="240" t="s">
        <v>975</v>
      </c>
      <c r="G424" s="217"/>
      <c r="H424" s="241">
        <v>41.426000000000002</v>
      </c>
      <c r="I424" s="221"/>
      <c r="J424" s="217"/>
      <c r="K424" s="217"/>
      <c r="L424" s="222"/>
      <c r="M424" s="223"/>
      <c r="N424" s="224"/>
      <c r="O424" s="224"/>
      <c r="P424" s="224"/>
      <c r="Q424" s="224"/>
      <c r="R424" s="224"/>
      <c r="S424" s="224"/>
      <c r="T424" s="225"/>
      <c r="AT424" s="226" t="s">
        <v>149</v>
      </c>
      <c r="AU424" s="226" t="s">
        <v>81</v>
      </c>
      <c r="AV424" s="12" t="s">
        <v>81</v>
      </c>
      <c r="AW424" s="12" t="s">
        <v>6</v>
      </c>
      <c r="AX424" s="12" t="s">
        <v>79</v>
      </c>
      <c r="AY424" s="226" t="s">
        <v>139</v>
      </c>
    </row>
    <row r="425" spans="2:65" s="1" customFormat="1" ht="22.5" customHeight="1">
      <c r="B425" s="40"/>
      <c r="C425" s="192" t="s">
        <v>976</v>
      </c>
      <c r="D425" s="192" t="s">
        <v>142</v>
      </c>
      <c r="E425" s="193" t="s">
        <v>977</v>
      </c>
      <c r="F425" s="194" t="s">
        <v>978</v>
      </c>
      <c r="G425" s="195" t="s">
        <v>145</v>
      </c>
      <c r="H425" s="196">
        <v>17.138000000000002</v>
      </c>
      <c r="I425" s="197"/>
      <c r="J425" s="198">
        <f>ROUND(I425*H425,2)</f>
        <v>0</v>
      </c>
      <c r="K425" s="194" t="s">
        <v>146</v>
      </c>
      <c r="L425" s="60"/>
      <c r="M425" s="199" t="s">
        <v>21</v>
      </c>
      <c r="N425" s="200" t="s">
        <v>42</v>
      </c>
      <c r="O425" s="41"/>
      <c r="P425" s="201">
        <f>O425*H425</f>
        <v>0</v>
      </c>
      <c r="Q425" s="201">
        <v>0</v>
      </c>
      <c r="R425" s="201">
        <f>Q425*H425</f>
        <v>0</v>
      </c>
      <c r="S425" s="201">
        <v>0</v>
      </c>
      <c r="T425" s="202">
        <f>S425*H425</f>
        <v>0</v>
      </c>
      <c r="AR425" s="23" t="s">
        <v>233</v>
      </c>
      <c r="AT425" s="23" t="s">
        <v>142</v>
      </c>
      <c r="AU425" s="23" t="s">
        <v>81</v>
      </c>
      <c r="AY425" s="23" t="s">
        <v>139</v>
      </c>
      <c r="BE425" s="203">
        <f>IF(N425="základní",J425,0)</f>
        <v>0</v>
      </c>
      <c r="BF425" s="203">
        <f>IF(N425="snížená",J425,0)</f>
        <v>0</v>
      </c>
      <c r="BG425" s="203">
        <f>IF(N425="zákl. přenesená",J425,0)</f>
        <v>0</v>
      </c>
      <c r="BH425" s="203">
        <f>IF(N425="sníž. přenesená",J425,0)</f>
        <v>0</v>
      </c>
      <c r="BI425" s="203">
        <f>IF(N425="nulová",J425,0)</f>
        <v>0</v>
      </c>
      <c r="BJ425" s="23" t="s">
        <v>79</v>
      </c>
      <c r="BK425" s="203">
        <f>ROUND(I425*H425,2)</f>
        <v>0</v>
      </c>
      <c r="BL425" s="23" t="s">
        <v>233</v>
      </c>
      <c r="BM425" s="23" t="s">
        <v>979</v>
      </c>
    </row>
    <row r="426" spans="2:65" s="11" customFormat="1">
      <c r="B426" s="204"/>
      <c r="C426" s="205"/>
      <c r="D426" s="206" t="s">
        <v>149</v>
      </c>
      <c r="E426" s="207" t="s">
        <v>21</v>
      </c>
      <c r="F426" s="208" t="s">
        <v>205</v>
      </c>
      <c r="G426" s="205"/>
      <c r="H426" s="209" t="s">
        <v>21</v>
      </c>
      <c r="I426" s="210"/>
      <c r="J426" s="205"/>
      <c r="K426" s="205"/>
      <c r="L426" s="211"/>
      <c r="M426" s="212"/>
      <c r="N426" s="213"/>
      <c r="O426" s="213"/>
      <c r="P426" s="213"/>
      <c r="Q426" s="213"/>
      <c r="R426" s="213"/>
      <c r="S426" s="213"/>
      <c r="T426" s="214"/>
      <c r="AT426" s="215" t="s">
        <v>149</v>
      </c>
      <c r="AU426" s="215" t="s">
        <v>81</v>
      </c>
      <c r="AV426" s="11" t="s">
        <v>79</v>
      </c>
      <c r="AW426" s="11" t="s">
        <v>34</v>
      </c>
      <c r="AX426" s="11" t="s">
        <v>71</v>
      </c>
      <c r="AY426" s="215" t="s">
        <v>139</v>
      </c>
    </row>
    <row r="427" spans="2:65" s="12" customFormat="1">
      <c r="B427" s="216"/>
      <c r="C427" s="217"/>
      <c r="D427" s="229" t="s">
        <v>149</v>
      </c>
      <c r="E427" s="239" t="s">
        <v>21</v>
      </c>
      <c r="F427" s="240" t="s">
        <v>980</v>
      </c>
      <c r="G427" s="217"/>
      <c r="H427" s="241">
        <v>17.138000000000002</v>
      </c>
      <c r="I427" s="221"/>
      <c r="J427" s="217"/>
      <c r="K427" s="217"/>
      <c r="L427" s="222"/>
      <c r="M427" s="223"/>
      <c r="N427" s="224"/>
      <c r="O427" s="224"/>
      <c r="P427" s="224"/>
      <c r="Q427" s="224"/>
      <c r="R427" s="224"/>
      <c r="S427" s="224"/>
      <c r="T427" s="225"/>
      <c r="AT427" s="226" t="s">
        <v>149</v>
      </c>
      <c r="AU427" s="226" t="s">
        <v>81</v>
      </c>
      <c r="AV427" s="12" t="s">
        <v>81</v>
      </c>
      <c r="AW427" s="12" t="s">
        <v>34</v>
      </c>
      <c r="AX427" s="12" t="s">
        <v>79</v>
      </c>
      <c r="AY427" s="226" t="s">
        <v>139</v>
      </c>
    </row>
    <row r="428" spans="2:65" s="1" customFormat="1" ht="31.5" customHeight="1">
      <c r="B428" s="40"/>
      <c r="C428" s="192" t="s">
        <v>981</v>
      </c>
      <c r="D428" s="192" t="s">
        <v>142</v>
      </c>
      <c r="E428" s="193" t="s">
        <v>982</v>
      </c>
      <c r="F428" s="194" t="s">
        <v>983</v>
      </c>
      <c r="G428" s="195" t="s">
        <v>250</v>
      </c>
      <c r="H428" s="196">
        <v>1</v>
      </c>
      <c r="I428" s="197"/>
      <c r="J428" s="198">
        <f>ROUND(I428*H428,2)</f>
        <v>0</v>
      </c>
      <c r="K428" s="194" t="s">
        <v>21</v>
      </c>
      <c r="L428" s="60"/>
      <c r="M428" s="199" t="s">
        <v>21</v>
      </c>
      <c r="N428" s="200" t="s">
        <v>42</v>
      </c>
      <c r="O428" s="41"/>
      <c r="P428" s="201">
        <f>O428*H428</f>
        <v>0</v>
      </c>
      <c r="Q428" s="201">
        <v>5.9999999999999995E-4</v>
      </c>
      <c r="R428" s="201">
        <f>Q428*H428</f>
        <v>5.9999999999999995E-4</v>
      </c>
      <c r="S428" s="201">
        <v>2.2499999999999998E-3</v>
      </c>
      <c r="T428" s="202">
        <f>S428*H428</f>
        <v>2.2499999999999998E-3</v>
      </c>
      <c r="AR428" s="23" t="s">
        <v>233</v>
      </c>
      <c r="AT428" s="23" t="s">
        <v>142</v>
      </c>
      <c r="AU428" s="23" t="s">
        <v>81</v>
      </c>
      <c r="AY428" s="23" t="s">
        <v>139</v>
      </c>
      <c r="BE428" s="203">
        <f>IF(N428="základní",J428,0)</f>
        <v>0</v>
      </c>
      <c r="BF428" s="203">
        <f>IF(N428="snížená",J428,0)</f>
        <v>0</v>
      </c>
      <c r="BG428" s="203">
        <f>IF(N428="zákl. přenesená",J428,0)</f>
        <v>0</v>
      </c>
      <c r="BH428" s="203">
        <f>IF(N428="sníž. přenesená",J428,0)</f>
        <v>0</v>
      </c>
      <c r="BI428" s="203">
        <f>IF(N428="nulová",J428,0)</f>
        <v>0</v>
      </c>
      <c r="BJ428" s="23" t="s">
        <v>79</v>
      </c>
      <c r="BK428" s="203">
        <f>ROUND(I428*H428,2)</f>
        <v>0</v>
      </c>
      <c r="BL428" s="23" t="s">
        <v>233</v>
      </c>
      <c r="BM428" s="23" t="s">
        <v>984</v>
      </c>
    </row>
    <row r="429" spans="2:65" s="11" customFormat="1">
      <c r="B429" s="204"/>
      <c r="C429" s="205"/>
      <c r="D429" s="206" t="s">
        <v>149</v>
      </c>
      <c r="E429" s="207" t="s">
        <v>21</v>
      </c>
      <c r="F429" s="208" t="s">
        <v>205</v>
      </c>
      <c r="G429" s="205"/>
      <c r="H429" s="209" t="s">
        <v>21</v>
      </c>
      <c r="I429" s="210"/>
      <c r="J429" s="205"/>
      <c r="K429" s="205"/>
      <c r="L429" s="211"/>
      <c r="M429" s="212"/>
      <c r="N429" s="213"/>
      <c r="O429" s="213"/>
      <c r="P429" s="213"/>
      <c r="Q429" s="213"/>
      <c r="R429" s="213"/>
      <c r="S429" s="213"/>
      <c r="T429" s="214"/>
      <c r="AT429" s="215" t="s">
        <v>149</v>
      </c>
      <c r="AU429" s="215" t="s">
        <v>81</v>
      </c>
      <c r="AV429" s="11" t="s">
        <v>79</v>
      </c>
      <c r="AW429" s="11" t="s">
        <v>34</v>
      </c>
      <c r="AX429" s="11" t="s">
        <v>71</v>
      </c>
      <c r="AY429" s="215" t="s">
        <v>139</v>
      </c>
    </row>
    <row r="430" spans="2:65" s="12" customFormat="1">
      <c r="B430" s="216"/>
      <c r="C430" s="217"/>
      <c r="D430" s="229" t="s">
        <v>149</v>
      </c>
      <c r="E430" s="239" t="s">
        <v>21</v>
      </c>
      <c r="F430" s="240" t="s">
        <v>985</v>
      </c>
      <c r="G430" s="217"/>
      <c r="H430" s="241">
        <v>1</v>
      </c>
      <c r="I430" s="221"/>
      <c r="J430" s="217"/>
      <c r="K430" s="217"/>
      <c r="L430" s="222"/>
      <c r="M430" s="223"/>
      <c r="N430" s="224"/>
      <c r="O430" s="224"/>
      <c r="P430" s="224"/>
      <c r="Q430" s="224"/>
      <c r="R430" s="224"/>
      <c r="S430" s="224"/>
      <c r="T430" s="225"/>
      <c r="AT430" s="226" t="s">
        <v>149</v>
      </c>
      <c r="AU430" s="226" t="s">
        <v>81</v>
      </c>
      <c r="AV430" s="12" t="s">
        <v>81</v>
      </c>
      <c r="AW430" s="12" t="s">
        <v>34</v>
      </c>
      <c r="AX430" s="12" t="s">
        <v>79</v>
      </c>
      <c r="AY430" s="226" t="s">
        <v>139</v>
      </c>
    </row>
    <row r="431" spans="2:65" s="1" customFormat="1" ht="31.5" customHeight="1">
      <c r="B431" s="40"/>
      <c r="C431" s="192" t="s">
        <v>986</v>
      </c>
      <c r="D431" s="192" t="s">
        <v>142</v>
      </c>
      <c r="E431" s="193" t="s">
        <v>987</v>
      </c>
      <c r="F431" s="194" t="s">
        <v>988</v>
      </c>
      <c r="G431" s="195" t="s">
        <v>345</v>
      </c>
      <c r="H431" s="257"/>
      <c r="I431" s="197"/>
      <c r="J431" s="198">
        <f>ROUND(I431*H431,2)</f>
        <v>0</v>
      </c>
      <c r="K431" s="194" t="s">
        <v>146</v>
      </c>
      <c r="L431" s="60"/>
      <c r="M431" s="199" t="s">
        <v>21</v>
      </c>
      <c r="N431" s="200" t="s">
        <v>42</v>
      </c>
      <c r="O431" s="41"/>
      <c r="P431" s="201">
        <f>O431*H431</f>
        <v>0</v>
      </c>
      <c r="Q431" s="201">
        <v>0</v>
      </c>
      <c r="R431" s="201">
        <f>Q431*H431</f>
        <v>0</v>
      </c>
      <c r="S431" s="201">
        <v>0</v>
      </c>
      <c r="T431" s="202">
        <f>S431*H431</f>
        <v>0</v>
      </c>
      <c r="AR431" s="23" t="s">
        <v>233</v>
      </c>
      <c r="AT431" s="23" t="s">
        <v>142</v>
      </c>
      <c r="AU431" s="23" t="s">
        <v>81</v>
      </c>
      <c r="AY431" s="23" t="s">
        <v>139</v>
      </c>
      <c r="BE431" s="203">
        <f>IF(N431="základní",J431,0)</f>
        <v>0</v>
      </c>
      <c r="BF431" s="203">
        <f>IF(N431="snížená",J431,0)</f>
        <v>0</v>
      </c>
      <c r="BG431" s="203">
        <f>IF(N431="zákl. přenesená",J431,0)</f>
        <v>0</v>
      </c>
      <c r="BH431" s="203">
        <f>IF(N431="sníž. přenesená",J431,0)</f>
        <v>0</v>
      </c>
      <c r="BI431" s="203">
        <f>IF(N431="nulová",J431,0)</f>
        <v>0</v>
      </c>
      <c r="BJ431" s="23" t="s">
        <v>79</v>
      </c>
      <c r="BK431" s="203">
        <f>ROUND(I431*H431,2)</f>
        <v>0</v>
      </c>
      <c r="BL431" s="23" t="s">
        <v>233</v>
      </c>
      <c r="BM431" s="23" t="s">
        <v>989</v>
      </c>
    </row>
    <row r="432" spans="2:65" s="10" customFormat="1" ht="29.85" customHeight="1">
      <c r="B432" s="175"/>
      <c r="C432" s="176"/>
      <c r="D432" s="189" t="s">
        <v>70</v>
      </c>
      <c r="E432" s="190" t="s">
        <v>990</v>
      </c>
      <c r="F432" s="190" t="s">
        <v>991</v>
      </c>
      <c r="G432" s="176"/>
      <c r="H432" s="176"/>
      <c r="I432" s="179"/>
      <c r="J432" s="191">
        <f>BK432</f>
        <v>0</v>
      </c>
      <c r="K432" s="176"/>
      <c r="L432" s="181"/>
      <c r="M432" s="182"/>
      <c r="N432" s="183"/>
      <c r="O432" s="183"/>
      <c r="P432" s="184">
        <f>SUM(P433:P468)</f>
        <v>0</v>
      </c>
      <c r="Q432" s="183"/>
      <c r="R432" s="184">
        <f>SUM(R433:R468)</f>
        <v>2.1600770000000002</v>
      </c>
      <c r="S432" s="183"/>
      <c r="T432" s="185">
        <f>SUM(T433:T468)</f>
        <v>0</v>
      </c>
      <c r="AR432" s="186" t="s">
        <v>81</v>
      </c>
      <c r="AT432" s="187" t="s">
        <v>70</v>
      </c>
      <c r="AU432" s="187" t="s">
        <v>79</v>
      </c>
      <c r="AY432" s="186" t="s">
        <v>139</v>
      </c>
      <c r="BK432" s="188">
        <f>SUM(BK433:BK468)</f>
        <v>0</v>
      </c>
    </row>
    <row r="433" spans="2:65" s="1" customFormat="1" ht="22.5" customHeight="1">
      <c r="B433" s="40"/>
      <c r="C433" s="192" t="s">
        <v>992</v>
      </c>
      <c r="D433" s="192" t="s">
        <v>142</v>
      </c>
      <c r="E433" s="193" t="s">
        <v>993</v>
      </c>
      <c r="F433" s="194" t="s">
        <v>994</v>
      </c>
      <c r="G433" s="195" t="s">
        <v>145</v>
      </c>
      <c r="H433" s="196">
        <v>131.625</v>
      </c>
      <c r="I433" s="197"/>
      <c r="J433" s="198">
        <f>ROUND(I433*H433,2)</f>
        <v>0</v>
      </c>
      <c r="K433" s="194" t="s">
        <v>146</v>
      </c>
      <c r="L433" s="60"/>
      <c r="M433" s="199" t="s">
        <v>21</v>
      </c>
      <c r="N433" s="200" t="s">
        <v>42</v>
      </c>
      <c r="O433" s="41"/>
      <c r="P433" s="201">
        <f>O433*H433</f>
        <v>0</v>
      </c>
      <c r="Q433" s="201">
        <v>2.9999999999999997E-4</v>
      </c>
      <c r="R433" s="201">
        <f>Q433*H433</f>
        <v>3.9487499999999995E-2</v>
      </c>
      <c r="S433" s="201">
        <v>0</v>
      </c>
      <c r="T433" s="202">
        <f>S433*H433</f>
        <v>0</v>
      </c>
      <c r="AR433" s="23" t="s">
        <v>233</v>
      </c>
      <c r="AT433" s="23" t="s">
        <v>142</v>
      </c>
      <c r="AU433" s="23" t="s">
        <v>81</v>
      </c>
      <c r="AY433" s="23" t="s">
        <v>139</v>
      </c>
      <c r="BE433" s="203">
        <f>IF(N433="základní",J433,0)</f>
        <v>0</v>
      </c>
      <c r="BF433" s="203">
        <f>IF(N433="snížená",J433,0)</f>
        <v>0</v>
      </c>
      <c r="BG433" s="203">
        <f>IF(N433="zákl. přenesená",J433,0)</f>
        <v>0</v>
      </c>
      <c r="BH433" s="203">
        <f>IF(N433="sníž. přenesená",J433,0)</f>
        <v>0</v>
      </c>
      <c r="BI433" s="203">
        <f>IF(N433="nulová",J433,0)</f>
        <v>0</v>
      </c>
      <c r="BJ433" s="23" t="s">
        <v>79</v>
      </c>
      <c r="BK433" s="203">
        <f>ROUND(I433*H433,2)</f>
        <v>0</v>
      </c>
      <c r="BL433" s="23" t="s">
        <v>233</v>
      </c>
      <c r="BM433" s="23" t="s">
        <v>995</v>
      </c>
    </row>
    <row r="434" spans="2:65" s="1" customFormat="1" ht="31.5" customHeight="1">
      <c r="B434" s="40"/>
      <c r="C434" s="192" t="s">
        <v>996</v>
      </c>
      <c r="D434" s="192" t="s">
        <v>142</v>
      </c>
      <c r="E434" s="193" t="s">
        <v>997</v>
      </c>
      <c r="F434" s="194" t="s">
        <v>998</v>
      </c>
      <c r="G434" s="195" t="s">
        <v>145</v>
      </c>
      <c r="H434" s="196">
        <v>131.625</v>
      </c>
      <c r="I434" s="197"/>
      <c r="J434" s="198">
        <f>ROUND(I434*H434,2)</f>
        <v>0</v>
      </c>
      <c r="K434" s="194" t="s">
        <v>146</v>
      </c>
      <c r="L434" s="60"/>
      <c r="M434" s="199" t="s">
        <v>21</v>
      </c>
      <c r="N434" s="200" t="s">
        <v>42</v>
      </c>
      <c r="O434" s="41"/>
      <c r="P434" s="201">
        <f>O434*H434</f>
        <v>0</v>
      </c>
      <c r="Q434" s="201">
        <v>2.8999999999999998E-3</v>
      </c>
      <c r="R434" s="201">
        <f>Q434*H434</f>
        <v>0.38171249999999995</v>
      </c>
      <c r="S434" s="201">
        <v>0</v>
      </c>
      <c r="T434" s="202">
        <f>S434*H434</f>
        <v>0</v>
      </c>
      <c r="AR434" s="23" t="s">
        <v>233</v>
      </c>
      <c r="AT434" s="23" t="s">
        <v>142</v>
      </c>
      <c r="AU434" s="23" t="s">
        <v>81</v>
      </c>
      <c r="AY434" s="23" t="s">
        <v>139</v>
      </c>
      <c r="BE434" s="203">
        <f>IF(N434="základní",J434,0)</f>
        <v>0</v>
      </c>
      <c r="BF434" s="203">
        <f>IF(N434="snížená",J434,0)</f>
        <v>0</v>
      </c>
      <c r="BG434" s="203">
        <f>IF(N434="zákl. přenesená",J434,0)</f>
        <v>0</v>
      </c>
      <c r="BH434" s="203">
        <f>IF(N434="sníž. přenesená",J434,0)</f>
        <v>0</v>
      </c>
      <c r="BI434" s="203">
        <f>IF(N434="nulová",J434,0)</f>
        <v>0</v>
      </c>
      <c r="BJ434" s="23" t="s">
        <v>79</v>
      </c>
      <c r="BK434" s="203">
        <f>ROUND(I434*H434,2)</f>
        <v>0</v>
      </c>
      <c r="BL434" s="23" t="s">
        <v>233</v>
      </c>
      <c r="BM434" s="23" t="s">
        <v>999</v>
      </c>
    </row>
    <row r="435" spans="2:65" s="11" customFormat="1">
      <c r="B435" s="204"/>
      <c r="C435" s="205"/>
      <c r="D435" s="206" t="s">
        <v>149</v>
      </c>
      <c r="E435" s="207" t="s">
        <v>21</v>
      </c>
      <c r="F435" s="208" t="s">
        <v>205</v>
      </c>
      <c r="G435" s="205"/>
      <c r="H435" s="209" t="s">
        <v>21</v>
      </c>
      <c r="I435" s="210"/>
      <c r="J435" s="205"/>
      <c r="K435" s="205"/>
      <c r="L435" s="211"/>
      <c r="M435" s="212"/>
      <c r="N435" s="213"/>
      <c r="O435" s="213"/>
      <c r="P435" s="213"/>
      <c r="Q435" s="213"/>
      <c r="R435" s="213"/>
      <c r="S435" s="213"/>
      <c r="T435" s="214"/>
      <c r="AT435" s="215" t="s">
        <v>149</v>
      </c>
      <c r="AU435" s="215" t="s">
        <v>81</v>
      </c>
      <c r="AV435" s="11" t="s">
        <v>79</v>
      </c>
      <c r="AW435" s="11" t="s">
        <v>34</v>
      </c>
      <c r="AX435" s="11" t="s">
        <v>71</v>
      </c>
      <c r="AY435" s="215" t="s">
        <v>139</v>
      </c>
    </row>
    <row r="436" spans="2:65" s="12" customFormat="1">
      <c r="B436" s="216"/>
      <c r="C436" s="217"/>
      <c r="D436" s="206" t="s">
        <v>149</v>
      </c>
      <c r="E436" s="218" t="s">
        <v>21</v>
      </c>
      <c r="F436" s="219" t="s">
        <v>1000</v>
      </c>
      <c r="G436" s="217"/>
      <c r="H436" s="220">
        <v>19.353999999999999</v>
      </c>
      <c r="I436" s="221"/>
      <c r="J436" s="217"/>
      <c r="K436" s="217"/>
      <c r="L436" s="222"/>
      <c r="M436" s="223"/>
      <c r="N436" s="224"/>
      <c r="O436" s="224"/>
      <c r="P436" s="224"/>
      <c r="Q436" s="224"/>
      <c r="R436" s="224"/>
      <c r="S436" s="224"/>
      <c r="T436" s="225"/>
      <c r="AT436" s="226" t="s">
        <v>149</v>
      </c>
      <c r="AU436" s="226" t="s">
        <v>81</v>
      </c>
      <c r="AV436" s="12" t="s">
        <v>81</v>
      </c>
      <c r="AW436" s="12" t="s">
        <v>34</v>
      </c>
      <c r="AX436" s="12" t="s">
        <v>71</v>
      </c>
      <c r="AY436" s="226" t="s">
        <v>139</v>
      </c>
    </row>
    <row r="437" spans="2:65" s="12" customFormat="1" ht="27">
      <c r="B437" s="216"/>
      <c r="C437" s="217"/>
      <c r="D437" s="206" t="s">
        <v>149</v>
      </c>
      <c r="E437" s="218" t="s">
        <v>21</v>
      </c>
      <c r="F437" s="219" t="s">
        <v>1001</v>
      </c>
      <c r="G437" s="217"/>
      <c r="H437" s="220">
        <v>30.466000000000001</v>
      </c>
      <c r="I437" s="221"/>
      <c r="J437" s="217"/>
      <c r="K437" s="217"/>
      <c r="L437" s="222"/>
      <c r="M437" s="223"/>
      <c r="N437" s="224"/>
      <c r="O437" s="224"/>
      <c r="P437" s="224"/>
      <c r="Q437" s="224"/>
      <c r="R437" s="224"/>
      <c r="S437" s="224"/>
      <c r="T437" s="225"/>
      <c r="AT437" s="226" t="s">
        <v>149</v>
      </c>
      <c r="AU437" s="226" t="s">
        <v>81</v>
      </c>
      <c r="AV437" s="12" t="s">
        <v>81</v>
      </c>
      <c r="AW437" s="12" t="s">
        <v>34</v>
      </c>
      <c r="AX437" s="12" t="s">
        <v>71</v>
      </c>
      <c r="AY437" s="226" t="s">
        <v>139</v>
      </c>
    </row>
    <row r="438" spans="2:65" s="12" customFormat="1">
      <c r="B438" s="216"/>
      <c r="C438" s="217"/>
      <c r="D438" s="206" t="s">
        <v>149</v>
      </c>
      <c r="E438" s="218" t="s">
        <v>21</v>
      </c>
      <c r="F438" s="219" t="s">
        <v>1002</v>
      </c>
      <c r="G438" s="217"/>
      <c r="H438" s="220">
        <v>9.5879999999999992</v>
      </c>
      <c r="I438" s="221"/>
      <c r="J438" s="217"/>
      <c r="K438" s="217"/>
      <c r="L438" s="222"/>
      <c r="M438" s="223"/>
      <c r="N438" s="224"/>
      <c r="O438" s="224"/>
      <c r="P438" s="224"/>
      <c r="Q438" s="224"/>
      <c r="R438" s="224"/>
      <c r="S438" s="224"/>
      <c r="T438" s="225"/>
      <c r="AT438" s="226" t="s">
        <v>149</v>
      </c>
      <c r="AU438" s="226" t="s">
        <v>81</v>
      </c>
      <c r="AV438" s="12" t="s">
        <v>81</v>
      </c>
      <c r="AW438" s="12" t="s">
        <v>34</v>
      </c>
      <c r="AX438" s="12" t="s">
        <v>71</v>
      </c>
      <c r="AY438" s="226" t="s">
        <v>139</v>
      </c>
    </row>
    <row r="439" spans="2:65" s="12" customFormat="1">
      <c r="B439" s="216"/>
      <c r="C439" s="217"/>
      <c r="D439" s="206" t="s">
        <v>149</v>
      </c>
      <c r="E439" s="218" t="s">
        <v>21</v>
      </c>
      <c r="F439" s="219" t="s">
        <v>1003</v>
      </c>
      <c r="G439" s="217"/>
      <c r="H439" s="220">
        <v>13.571999999999999</v>
      </c>
      <c r="I439" s="221"/>
      <c r="J439" s="217"/>
      <c r="K439" s="217"/>
      <c r="L439" s="222"/>
      <c r="M439" s="223"/>
      <c r="N439" s="224"/>
      <c r="O439" s="224"/>
      <c r="P439" s="224"/>
      <c r="Q439" s="224"/>
      <c r="R439" s="224"/>
      <c r="S439" s="224"/>
      <c r="T439" s="225"/>
      <c r="AT439" s="226" t="s">
        <v>149</v>
      </c>
      <c r="AU439" s="226" t="s">
        <v>81</v>
      </c>
      <c r="AV439" s="12" t="s">
        <v>81</v>
      </c>
      <c r="AW439" s="12" t="s">
        <v>34</v>
      </c>
      <c r="AX439" s="12" t="s">
        <v>71</v>
      </c>
      <c r="AY439" s="226" t="s">
        <v>139</v>
      </c>
    </row>
    <row r="440" spans="2:65" s="12" customFormat="1">
      <c r="B440" s="216"/>
      <c r="C440" s="217"/>
      <c r="D440" s="206" t="s">
        <v>149</v>
      </c>
      <c r="E440" s="218" t="s">
        <v>21</v>
      </c>
      <c r="F440" s="219" t="s">
        <v>1004</v>
      </c>
      <c r="G440" s="217"/>
      <c r="H440" s="220">
        <v>10.738</v>
      </c>
      <c r="I440" s="221"/>
      <c r="J440" s="217"/>
      <c r="K440" s="217"/>
      <c r="L440" s="222"/>
      <c r="M440" s="223"/>
      <c r="N440" s="224"/>
      <c r="O440" s="224"/>
      <c r="P440" s="224"/>
      <c r="Q440" s="224"/>
      <c r="R440" s="224"/>
      <c r="S440" s="224"/>
      <c r="T440" s="225"/>
      <c r="AT440" s="226" t="s">
        <v>149</v>
      </c>
      <c r="AU440" s="226" t="s">
        <v>81</v>
      </c>
      <c r="AV440" s="12" t="s">
        <v>81</v>
      </c>
      <c r="AW440" s="12" t="s">
        <v>34</v>
      </c>
      <c r="AX440" s="12" t="s">
        <v>71</v>
      </c>
      <c r="AY440" s="226" t="s">
        <v>139</v>
      </c>
    </row>
    <row r="441" spans="2:65" s="12" customFormat="1">
      <c r="B441" s="216"/>
      <c r="C441" s="217"/>
      <c r="D441" s="206" t="s">
        <v>149</v>
      </c>
      <c r="E441" s="218" t="s">
        <v>21</v>
      </c>
      <c r="F441" s="219" t="s">
        <v>1005</v>
      </c>
      <c r="G441" s="217"/>
      <c r="H441" s="220">
        <v>17.66</v>
      </c>
      <c r="I441" s="221"/>
      <c r="J441" s="217"/>
      <c r="K441" s="217"/>
      <c r="L441" s="222"/>
      <c r="M441" s="223"/>
      <c r="N441" s="224"/>
      <c r="O441" s="224"/>
      <c r="P441" s="224"/>
      <c r="Q441" s="224"/>
      <c r="R441" s="224"/>
      <c r="S441" s="224"/>
      <c r="T441" s="225"/>
      <c r="AT441" s="226" t="s">
        <v>149</v>
      </c>
      <c r="AU441" s="226" t="s">
        <v>81</v>
      </c>
      <c r="AV441" s="12" t="s">
        <v>81</v>
      </c>
      <c r="AW441" s="12" t="s">
        <v>34</v>
      </c>
      <c r="AX441" s="12" t="s">
        <v>71</v>
      </c>
      <c r="AY441" s="226" t="s">
        <v>139</v>
      </c>
    </row>
    <row r="442" spans="2:65" s="12" customFormat="1">
      <c r="B442" s="216"/>
      <c r="C442" s="217"/>
      <c r="D442" s="206" t="s">
        <v>149</v>
      </c>
      <c r="E442" s="218" t="s">
        <v>21</v>
      </c>
      <c r="F442" s="219" t="s">
        <v>1006</v>
      </c>
      <c r="G442" s="217"/>
      <c r="H442" s="220">
        <v>19.309999999999999</v>
      </c>
      <c r="I442" s="221"/>
      <c r="J442" s="217"/>
      <c r="K442" s="217"/>
      <c r="L442" s="222"/>
      <c r="M442" s="223"/>
      <c r="N442" s="224"/>
      <c r="O442" s="224"/>
      <c r="P442" s="224"/>
      <c r="Q442" s="224"/>
      <c r="R442" s="224"/>
      <c r="S442" s="224"/>
      <c r="T442" s="225"/>
      <c r="AT442" s="226" t="s">
        <v>149</v>
      </c>
      <c r="AU442" s="226" t="s">
        <v>81</v>
      </c>
      <c r="AV442" s="12" t="s">
        <v>81</v>
      </c>
      <c r="AW442" s="12" t="s">
        <v>34</v>
      </c>
      <c r="AX442" s="12" t="s">
        <v>71</v>
      </c>
      <c r="AY442" s="226" t="s">
        <v>139</v>
      </c>
    </row>
    <row r="443" spans="2:65" s="12" customFormat="1">
      <c r="B443" s="216"/>
      <c r="C443" s="217"/>
      <c r="D443" s="206" t="s">
        <v>149</v>
      </c>
      <c r="E443" s="218" t="s">
        <v>21</v>
      </c>
      <c r="F443" s="219" t="s">
        <v>1007</v>
      </c>
      <c r="G443" s="217"/>
      <c r="H443" s="220">
        <v>8.52</v>
      </c>
      <c r="I443" s="221"/>
      <c r="J443" s="217"/>
      <c r="K443" s="217"/>
      <c r="L443" s="222"/>
      <c r="M443" s="223"/>
      <c r="N443" s="224"/>
      <c r="O443" s="224"/>
      <c r="P443" s="224"/>
      <c r="Q443" s="224"/>
      <c r="R443" s="224"/>
      <c r="S443" s="224"/>
      <c r="T443" s="225"/>
      <c r="AT443" s="226" t="s">
        <v>149</v>
      </c>
      <c r="AU443" s="226" t="s">
        <v>81</v>
      </c>
      <c r="AV443" s="12" t="s">
        <v>81</v>
      </c>
      <c r="AW443" s="12" t="s">
        <v>34</v>
      </c>
      <c r="AX443" s="12" t="s">
        <v>71</v>
      </c>
      <c r="AY443" s="226" t="s">
        <v>139</v>
      </c>
    </row>
    <row r="444" spans="2:65" s="12" customFormat="1">
      <c r="B444" s="216"/>
      <c r="C444" s="217"/>
      <c r="D444" s="206" t="s">
        <v>149</v>
      </c>
      <c r="E444" s="218" t="s">
        <v>21</v>
      </c>
      <c r="F444" s="219" t="s">
        <v>1008</v>
      </c>
      <c r="G444" s="217"/>
      <c r="H444" s="220">
        <v>7.7</v>
      </c>
      <c r="I444" s="221"/>
      <c r="J444" s="217"/>
      <c r="K444" s="217"/>
      <c r="L444" s="222"/>
      <c r="M444" s="223"/>
      <c r="N444" s="224"/>
      <c r="O444" s="224"/>
      <c r="P444" s="224"/>
      <c r="Q444" s="224"/>
      <c r="R444" s="224"/>
      <c r="S444" s="224"/>
      <c r="T444" s="225"/>
      <c r="AT444" s="226" t="s">
        <v>149</v>
      </c>
      <c r="AU444" s="226" t="s">
        <v>81</v>
      </c>
      <c r="AV444" s="12" t="s">
        <v>81</v>
      </c>
      <c r="AW444" s="12" t="s">
        <v>34</v>
      </c>
      <c r="AX444" s="12" t="s">
        <v>71</v>
      </c>
      <c r="AY444" s="226" t="s">
        <v>139</v>
      </c>
    </row>
    <row r="445" spans="2:65" s="12" customFormat="1">
      <c r="B445" s="216"/>
      <c r="C445" s="217"/>
      <c r="D445" s="206" t="s">
        <v>149</v>
      </c>
      <c r="E445" s="218" t="s">
        <v>21</v>
      </c>
      <c r="F445" s="219" t="s">
        <v>1009</v>
      </c>
      <c r="G445" s="217"/>
      <c r="H445" s="220">
        <v>-5.2830000000000004</v>
      </c>
      <c r="I445" s="221"/>
      <c r="J445" s="217"/>
      <c r="K445" s="217"/>
      <c r="L445" s="222"/>
      <c r="M445" s="223"/>
      <c r="N445" s="224"/>
      <c r="O445" s="224"/>
      <c r="P445" s="224"/>
      <c r="Q445" s="224"/>
      <c r="R445" s="224"/>
      <c r="S445" s="224"/>
      <c r="T445" s="225"/>
      <c r="AT445" s="226" t="s">
        <v>149</v>
      </c>
      <c r="AU445" s="226" t="s">
        <v>81</v>
      </c>
      <c r="AV445" s="12" t="s">
        <v>81</v>
      </c>
      <c r="AW445" s="12" t="s">
        <v>34</v>
      </c>
      <c r="AX445" s="12" t="s">
        <v>71</v>
      </c>
      <c r="AY445" s="226" t="s">
        <v>139</v>
      </c>
    </row>
    <row r="446" spans="2:65" s="13" customFormat="1">
      <c r="B446" s="227"/>
      <c r="C446" s="228"/>
      <c r="D446" s="229" t="s">
        <v>149</v>
      </c>
      <c r="E446" s="230" t="s">
        <v>21</v>
      </c>
      <c r="F446" s="231" t="s">
        <v>160</v>
      </c>
      <c r="G446" s="228"/>
      <c r="H446" s="232">
        <v>131.625</v>
      </c>
      <c r="I446" s="233"/>
      <c r="J446" s="228"/>
      <c r="K446" s="228"/>
      <c r="L446" s="234"/>
      <c r="M446" s="235"/>
      <c r="N446" s="236"/>
      <c r="O446" s="236"/>
      <c r="P446" s="236"/>
      <c r="Q446" s="236"/>
      <c r="R446" s="236"/>
      <c r="S446" s="236"/>
      <c r="T446" s="237"/>
      <c r="AT446" s="238" t="s">
        <v>149</v>
      </c>
      <c r="AU446" s="238" t="s">
        <v>81</v>
      </c>
      <c r="AV446" s="13" t="s">
        <v>147</v>
      </c>
      <c r="AW446" s="13" t="s">
        <v>34</v>
      </c>
      <c r="AX446" s="13" t="s">
        <v>79</v>
      </c>
      <c r="AY446" s="238" t="s">
        <v>139</v>
      </c>
    </row>
    <row r="447" spans="2:65" s="1" customFormat="1" ht="22.5" customHeight="1">
      <c r="B447" s="40"/>
      <c r="C447" s="247" t="s">
        <v>1010</v>
      </c>
      <c r="D447" s="247" t="s">
        <v>309</v>
      </c>
      <c r="E447" s="248" t="s">
        <v>1011</v>
      </c>
      <c r="F447" s="249" t="s">
        <v>1012</v>
      </c>
      <c r="G447" s="250" t="s">
        <v>145</v>
      </c>
      <c r="H447" s="251">
        <v>144.78800000000001</v>
      </c>
      <c r="I447" s="252"/>
      <c r="J447" s="253">
        <f>ROUND(I447*H447,2)</f>
        <v>0</v>
      </c>
      <c r="K447" s="249" t="s">
        <v>146</v>
      </c>
      <c r="L447" s="254"/>
      <c r="M447" s="255" t="s">
        <v>21</v>
      </c>
      <c r="N447" s="256" t="s">
        <v>42</v>
      </c>
      <c r="O447" s="41"/>
      <c r="P447" s="201">
        <f>O447*H447</f>
        <v>0</v>
      </c>
      <c r="Q447" s="201">
        <v>1.18E-2</v>
      </c>
      <c r="R447" s="201">
        <f>Q447*H447</f>
        <v>1.7084984000000001</v>
      </c>
      <c r="S447" s="201">
        <v>0</v>
      </c>
      <c r="T447" s="202">
        <f>S447*H447</f>
        <v>0</v>
      </c>
      <c r="AR447" s="23" t="s">
        <v>312</v>
      </c>
      <c r="AT447" s="23" t="s">
        <v>309</v>
      </c>
      <c r="AU447" s="23" t="s">
        <v>81</v>
      </c>
      <c r="AY447" s="23" t="s">
        <v>139</v>
      </c>
      <c r="BE447" s="203">
        <f>IF(N447="základní",J447,0)</f>
        <v>0</v>
      </c>
      <c r="BF447" s="203">
        <f>IF(N447="snížená",J447,0)</f>
        <v>0</v>
      </c>
      <c r="BG447" s="203">
        <f>IF(N447="zákl. přenesená",J447,0)</f>
        <v>0</v>
      </c>
      <c r="BH447" s="203">
        <f>IF(N447="sníž. přenesená",J447,0)</f>
        <v>0</v>
      </c>
      <c r="BI447" s="203">
        <f>IF(N447="nulová",J447,0)</f>
        <v>0</v>
      </c>
      <c r="BJ447" s="23" t="s">
        <v>79</v>
      </c>
      <c r="BK447" s="203">
        <f>ROUND(I447*H447,2)</f>
        <v>0</v>
      </c>
      <c r="BL447" s="23" t="s">
        <v>233</v>
      </c>
      <c r="BM447" s="23" t="s">
        <v>1013</v>
      </c>
    </row>
    <row r="448" spans="2:65" s="12" customFormat="1">
      <c r="B448" s="216"/>
      <c r="C448" s="217"/>
      <c r="D448" s="229" t="s">
        <v>149</v>
      </c>
      <c r="E448" s="217"/>
      <c r="F448" s="240" t="s">
        <v>1014</v>
      </c>
      <c r="G448" s="217"/>
      <c r="H448" s="241">
        <v>144.78800000000001</v>
      </c>
      <c r="I448" s="221"/>
      <c r="J448" s="217"/>
      <c r="K448" s="217"/>
      <c r="L448" s="222"/>
      <c r="M448" s="223"/>
      <c r="N448" s="224"/>
      <c r="O448" s="224"/>
      <c r="P448" s="224"/>
      <c r="Q448" s="224"/>
      <c r="R448" s="224"/>
      <c r="S448" s="224"/>
      <c r="T448" s="225"/>
      <c r="AT448" s="226" t="s">
        <v>149</v>
      </c>
      <c r="AU448" s="226" t="s">
        <v>81</v>
      </c>
      <c r="AV448" s="12" t="s">
        <v>81</v>
      </c>
      <c r="AW448" s="12" t="s">
        <v>6</v>
      </c>
      <c r="AX448" s="12" t="s">
        <v>79</v>
      </c>
      <c r="AY448" s="226" t="s">
        <v>139</v>
      </c>
    </row>
    <row r="449" spans="2:65" s="1" customFormat="1" ht="31.5" customHeight="1">
      <c r="B449" s="40"/>
      <c r="C449" s="192" t="s">
        <v>1015</v>
      </c>
      <c r="D449" s="192" t="s">
        <v>142</v>
      </c>
      <c r="E449" s="193" t="s">
        <v>1016</v>
      </c>
      <c r="F449" s="194" t="s">
        <v>1017</v>
      </c>
      <c r="G449" s="195" t="s">
        <v>145</v>
      </c>
      <c r="H449" s="196">
        <v>41.134</v>
      </c>
      <c r="I449" s="197"/>
      <c r="J449" s="198">
        <f>ROUND(I449*H449,2)</f>
        <v>0</v>
      </c>
      <c r="K449" s="194" t="s">
        <v>146</v>
      </c>
      <c r="L449" s="60"/>
      <c r="M449" s="199" t="s">
        <v>21</v>
      </c>
      <c r="N449" s="200" t="s">
        <v>42</v>
      </c>
      <c r="O449" s="41"/>
      <c r="P449" s="201">
        <f>O449*H449</f>
        <v>0</v>
      </c>
      <c r="Q449" s="201">
        <v>0</v>
      </c>
      <c r="R449" s="201">
        <f>Q449*H449</f>
        <v>0</v>
      </c>
      <c r="S449" s="201">
        <v>0</v>
      </c>
      <c r="T449" s="202">
        <f>S449*H449</f>
        <v>0</v>
      </c>
      <c r="AR449" s="23" t="s">
        <v>233</v>
      </c>
      <c r="AT449" s="23" t="s">
        <v>142</v>
      </c>
      <c r="AU449" s="23" t="s">
        <v>81</v>
      </c>
      <c r="AY449" s="23" t="s">
        <v>139</v>
      </c>
      <c r="BE449" s="203">
        <f>IF(N449="základní",J449,0)</f>
        <v>0</v>
      </c>
      <c r="BF449" s="203">
        <f>IF(N449="snížená",J449,0)</f>
        <v>0</v>
      </c>
      <c r="BG449" s="203">
        <f>IF(N449="zákl. přenesená",J449,0)</f>
        <v>0</v>
      </c>
      <c r="BH449" s="203">
        <f>IF(N449="sníž. přenesená",J449,0)</f>
        <v>0</v>
      </c>
      <c r="BI449" s="203">
        <f>IF(N449="nulová",J449,0)</f>
        <v>0</v>
      </c>
      <c r="BJ449" s="23" t="s">
        <v>79</v>
      </c>
      <c r="BK449" s="203">
        <f>ROUND(I449*H449,2)</f>
        <v>0</v>
      </c>
      <c r="BL449" s="23" t="s">
        <v>233</v>
      </c>
      <c r="BM449" s="23" t="s">
        <v>1018</v>
      </c>
    </row>
    <row r="450" spans="2:65" s="11" customFormat="1">
      <c r="B450" s="204"/>
      <c r="C450" s="205"/>
      <c r="D450" s="206" t="s">
        <v>149</v>
      </c>
      <c r="E450" s="207" t="s">
        <v>21</v>
      </c>
      <c r="F450" s="208" t="s">
        <v>205</v>
      </c>
      <c r="G450" s="205"/>
      <c r="H450" s="209" t="s">
        <v>21</v>
      </c>
      <c r="I450" s="210"/>
      <c r="J450" s="205"/>
      <c r="K450" s="205"/>
      <c r="L450" s="211"/>
      <c r="M450" s="212"/>
      <c r="N450" s="213"/>
      <c r="O450" s="213"/>
      <c r="P450" s="213"/>
      <c r="Q450" s="213"/>
      <c r="R450" s="213"/>
      <c r="S450" s="213"/>
      <c r="T450" s="214"/>
      <c r="AT450" s="215" t="s">
        <v>149</v>
      </c>
      <c r="AU450" s="215" t="s">
        <v>81</v>
      </c>
      <c r="AV450" s="11" t="s">
        <v>79</v>
      </c>
      <c r="AW450" s="11" t="s">
        <v>34</v>
      </c>
      <c r="AX450" s="11" t="s">
        <v>71</v>
      </c>
      <c r="AY450" s="215" t="s">
        <v>139</v>
      </c>
    </row>
    <row r="451" spans="2:65" s="12" customFormat="1">
      <c r="B451" s="216"/>
      <c r="C451" s="217"/>
      <c r="D451" s="206" t="s">
        <v>149</v>
      </c>
      <c r="E451" s="218" t="s">
        <v>21</v>
      </c>
      <c r="F451" s="219" t="s">
        <v>1019</v>
      </c>
      <c r="G451" s="217"/>
      <c r="H451" s="220">
        <v>15.326000000000001</v>
      </c>
      <c r="I451" s="221"/>
      <c r="J451" s="217"/>
      <c r="K451" s="217"/>
      <c r="L451" s="222"/>
      <c r="M451" s="223"/>
      <c r="N451" s="224"/>
      <c r="O451" s="224"/>
      <c r="P451" s="224"/>
      <c r="Q451" s="224"/>
      <c r="R451" s="224"/>
      <c r="S451" s="224"/>
      <c r="T451" s="225"/>
      <c r="AT451" s="226" t="s">
        <v>149</v>
      </c>
      <c r="AU451" s="226" t="s">
        <v>81</v>
      </c>
      <c r="AV451" s="12" t="s">
        <v>81</v>
      </c>
      <c r="AW451" s="12" t="s">
        <v>34</v>
      </c>
      <c r="AX451" s="12" t="s">
        <v>71</v>
      </c>
      <c r="AY451" s="226" t="s">
        <v>139</v>
      </c>
    </row>
    <row r="452" spans="2:65" s="12" customFormat="1">
      <c r="B452" s="216"/>
      <c r="C452" s="217"/>
      <c r="D452" s="206" t="s">
        <v>149</v>
      </c>
      <c r="E452" s="218" t="s">
        <v>21</v>
      </c>
      <c r="F452" s="219" t="s">
        <v>1002</v>
      </c>
      <c r="G452" s="217"/>
      <c r="H452" s="220">
        <v>9.5879999999999992</v>
      </c>
      <c r="I452" s="221"/>
      <c r="J452" s="217"/>
      <c r="K452" s="217"/>
      <c r="L452" s="222"/>
      <c r="M452" s="223"/>
      <c r="N452" s="224"/>
      <c r="O452" s="224"/>
      <c r="P452" s="224"/>
      <c r="Q452" s="224"/>
      <c r="R452" s="224"/>
      <c r="S452" s="224"/>
      <c r="T452" s="225"/>
      <c r="AT452" s="226" t="s">
        <v>149</v>
      </c>
      <c r="AU452" s="226" t="s">
        <v>81</v>
      </c>
      <c r="AV452" s="12" t="s">
        <v>81</v>
      </c>
      <c r="AW452" s="12" t="s">
        <v>34</v>
      </c>
      <c r="AX452" s="12" t="s">
        <v>71</v>
      </c>
      <c r="AY452" s="226" t="s">
        <v>139</v>
      </c>
    </row>
    <row r="453" spans="2:65" s="11" customFormat="1">
      <c r="B453" s="204"/>
      <c r="C453" s="205"/>
      <c r="D453" s="206" t="s">
        <v>149</v>
      </c>
      <c r="E453" s="207" t="s">
        <v>21</v>
      </c>
      <c r="F453" s="208" t="s">
        <v>1020</v>
      </c>
      <c r="G453" s="205"/>
      <c r="H453" s="209" t="s">
        <v>21</v>
      </c>
      <c r="I453" s="210"/>
      <c r="J453" s="205"/>
      <c r="K453" s="205"/>
      <c r="L453" s="211"/>
      <c r="M453" s="212"/>
      <c r="N453" s="213"/>
      <c r="O453" s="213"/>
      <c r="P453" s="213"/>
      <c r="Q453" s="213"/>
      <c r="R453" s="213"/>
      <c r="S453" s="213"/>
      <c r="T453" s="214"/>
      <c r="AT453" s="215" t="s">
        <v>149</v>
      </c>
      <c r="AU453" s="215" t="s">
        <v>81</v>
      </c>
      <c r="AV453" s="11" t="s">
        <v>79</v>
      </c>
      <c r="AW453" s="11" t="s">
        <v>34</v>
      </c>
      <c r="AX453" s="11" t="s">
        <v>71</v>
      </c>
      <c r="AY453" s="215" t="s">
        <v>139</v>
      </c>
    </row>
    <row r="454" spans="2:65" s="12" customFormat="1">
      <c r="B454" s="216"/>
      <c r="C454" s="217"/>
      <c r="D454" s="206" t="s">
        <v>149</v>
      </c>
      <c r="E454" s="218" t="s">
        <v>21</v>
      </c>
      <c r="F454" s="219" t="s">
        <v>1007</v>
      </c>
      <c r="G454" s="217"/>
      <c r="H454" s="220">
        <v>8.52</v>
      </c>
      <c r="I454" s="221"/>
      <c r="J454" s="217"/>
      <c r="K454" s="217"/>
      <c r="L454" s="222"/>
      <c r="M454" s="223"/>
      <c r="N454" s="224"/>
      <c r="O454" s="224"/>
      <c r="P454" s="224"/>
      <c r="Q454" s="224"/>
      <c r="R454" s="224"/>
      <c r="S454" s="224"/>
      <c r="T454" s="225"/>
      <c r="AT454" s="226" t="s">
        <v>149</v>
      </c>
      <c r="AU454" s="226" t="s">
        <v>81</v>
      </c>
      <c r="AV454" s="12" t="s">
        <v>81</v>
      </c>
      <c r="AW454" s="12" t="s">
        <v>34</v>
      </c>
      <c r="AX454" s="12" t="s">
        <v>71</v>
      </c>
      <c r="AY454" s="226" t="s">
        <v>139</v>
      </c>
    </row>
    <row r="455" spans="2:65" s="12" customFormat="1">
      <c r="B455" s="216"/>
      <c r="C455" s="217"/>
      <c r="D455" s="206" t="s">
        <v>149</v>
      </c>
      <c r="E455" s="218" t="s">
        <v>21</v>
      </c>
      <c r="F455" s="219" t="s">
        <v>1008</v>
      </c>
      <c r="G455" s="217"/>
      <c r="H455" s="220">
        <v>7.7</v>
      </c>
      <c r="I455" s="221"/>
      <c r="J455" s="217"/>
      <c r="K455" s="217"/>
      <c r="L455" s="222"/>
      <c r="M455" s="223"/>
      <c r="N455" s="224"/>
      <c r="O455" s="224"/>
      <c r="P455" s="224"/>
      <c r="Q455" s="224"/>
      <c r="R455" s="224"/>
      <c r="S455" s="224"/>
      <c r="T455" s="225"/>
      <c r="AT455" s="226" t="s">
        <v>149</v>
      </c>
      <c r="AU455" s="226" t="s">
        <v>81</v>
      </c>
      <c r="AV455" s="12" t="s">
        <v>81</v>
      </c>
      <c r="AW455" s="12" t="s">
        <v>34</v>
      </c>
      <c r="AX455" s="12" t="s">
        <v>71</v>
      </c>
      <c r="AY455" s="226" t="s">
        <v>139</v>
      </c>
    </row>
    <row r="456" spans="2:65" s="13" customFormat="1">
      <c r="B456" s="227"/>
      <c r="C456" s="228"/>
      <c r="D456" s="229" t="s">
        <v>149</v>
      </c>
      <c r="E456" s="230" t="s">
        <v>21</v>
      </c>
      <c r="F456" s="231" t="s">
        <v>160</v>
      </c>
      <c r="G456" s="228"/>
      <c r="H456" s="232">
        <v>41.134</v>
      </c>
      <c r="I456" s="233"/>
      <c r="J456" s="228"/>
      <c r="K456" s="228"/>
      <c r="L456" s="234"/>
      <c r="M456" s="235"/>
      <c r="N456" s="236"/>
      <c r="O456" s="236"/>
      <c r="P456" s="236"/>
      <c r="Q456" s="236"/>
      <c r="R456" s="236"/>
      <c r="S456" s="236"/>
      <c r="T456" s="237"/>
      <c r="AT456" s="238" t="s">
        <v>149</v>
      </c>
      <c r="AU456" s="238" t="s">
        <v>81</v>
      </c>
      <c r="AV456" s="13" t="s">
        <v>147</v>
      </c>
      <c r="AW456" s="13" t="s">
        <v>34</v>
      </c>
      <c r="AX456" s="13" t="s">
        <v>79</v>
      </c>
      <c r="AY456" s="238" t="s">
        <v>139</v>
      </c>
    </row>
    <row r="457" spans="2:65" s="1" customFormat="1" ht="22.5" customHeight="1">
      <c r="B457" s="40"/>
      <c r="C457" s="192" t="s">
        <v>1021</v>
      </c>
      <c r="D457" s="192" t="s">
        <v>142</v>
      </c>
      <c r="E457" s="193" t="s">
        <v>1022</v>
      </c>
      <c r="F457" s="194" t="s">
        <v>1023</v>
      </c>
      <c r="G457" s="195" t="s">
        <v>285</v>
      </c>
      <c r="H457" s="196">
        <v>20.34</v>
      </c>
      <c r="I457" s="197"/>
      <c r="J457" s="198">
        <f>ROUND(I457*H457,2)</f>
        <v>0</v>
      </c>
      <c r="K457" s="194" t="s">
        <v>146</v>
      </c>
      <c r="L457" s="60"/>
      <c r="M457" s="199" t="s">
        <v>21</v>
      </c>
      <c r="N457" s="200" t="s">
        <v>42</v>
      </c>
      <c r="O457" s="41"/>
      <c r="P457" s="201">
        <f>O457*H457</f>
        <v>0</v>
      </c>
      <c r="Q457" s="201">
        <v>3.1E-4</v>
      </c>
      <c r="R457" s="201">
        <f>Q457*H457</f>
        <v>6.3054000000000001E-3</v>
      </c>
      <c r="S457" s="201">
        <v>0</v>
      </c>
      <c r="T457" s="202">
        <f>S457*H457</f>
        <v>0</v>
      </c>
      <c r="AR457" s="23" t="s">
        <v>233</v>
      </c>
      <c r="AT457" s="23" t="s">
        <v>142</v>
      </c>
      <c r="AU457" s="23" t="s">
        <v>81</v>
      </c>
      <c r="AY457" s="23" t="s">
        <v>139</v>
      </c>
      <c r="BE457" s="203">
        <f>IF(N457="základní",J457,0)</f>
        <v>0</v>
      </c>
      <c r="BF457" s="203">
        <f>IF(N457="snížená",J457,0)</f>
        <v>0</v>
      </c>
      <c r="BG457" s="203">
        <f>IF(N457="zákl. přenesená",J457,0)</f>
        <v>0</v>
      </c>
      <c r="BH457" s="203">
        <f>IF(N457="sníž. přenesená",J457,0)</f>
        <v>0</v>
      </c>
      <c r="BI457" s="203">
        <f>IF(N457="nulová",J457,0)</f>
        <v>0</v>
      </c>
      <c r="BJ457" s="23" t="s">
        <v>79</v>
      </c>
      <c r="BK457" s="203">
        <f>ROUND(I457*H457,2)</f>
        <v>0</v>
      </c>
      <c r="BL457" s="23" t="s">
        <v>233</v>
      </c>
      <c r="BM457" s="23" t="s">
        <v>1024</v>
      </c>
    </row>
    <row r="458" spans="2:65" s="11" customFormat="1">
      <c r="B458" s="204"/>
      <c r="C458" s="205"/>
      <c r="D458" s="206" t="s">
        <v>149</v>
      </c>
      <c r="E458" s="207" t="s">
        <v>21</v>
      </c>
      <c r="F458" s="208" t="s">
        <v>205</v>
      </c>
      <c r="G458" s="205"/>
      <c r="H458" s="209" t="s">
        <v>21</v>
      </c>
      <c r="I458" s="210"/>
      <c r="J458" s="205"/>
      <c r="K458" s="205"/>
      <c r="L458" s="211"/>
      <c r="M458" s="212"/>
      <c r="N458" s="213"/>
      <c r="O458" s="213"/>
      <c r="P458" s="213"/>
      <c r="Q458" s="213"/>
      <c r="R458" s="213"/>
      <c r="S458" s="213"/>
      <c r="T458" s="214"/>
      <c r="AT458" s="215" t="s">
        <v>149</v>
      </c>
      <c r="AU458" s="215" t="s">
        <v>81</v>
      </c>
      <c r="AV458" s="11" t="s">
        <v>79</v>
      </c>
      <c r="AW458" s="11" t="s">
        <v>34</v>
      </c>
      <c r="AX458" s="11" t="s">
        <v>71</v>
      </c>
      <c r="AY458" s="215" t="s">
        <v>139</v>
      </c>
    </row>
    <row r="459" spans="2:65" s="12" customFormat="1">
      <c r="B459" s="216"/>
      <c r="C459" s="217"/>
      <c r="D459" s="229" t="s">
        <v>149</v>
      </c>
      <c r="E459" s="239" t="s">
        <v>21</v>
      </c>
      <c r="F459" s="240" t="s">
        <v>1025</v>
      </c>
      <c r="G459" s="217"/>
      <c r="H459" s="241">
        <v>20.34</v>
      </c>
      <c r="I459" s="221"/>
      <c r="J459" s="217"/>
      <c r="K459" s="217"/>
      <c r="L459" s="222"/>
      <c r="M459" s="223"/>
      <c r="N459" s="224"/>
      <c r="O459" s="224"/>
      <c r="P459" s="224"/>
      <c r="Q459" s="224"/>
      <c r="R459" s="224"/>
      <c r="S459" s="224"/>
      <c r="T459" s="225"/>
      <c r="AT459" s="226" t="s">
        <v>149</v>
      </c>
      <c r="AU459" s="226" t="s">
        <v>81</v>
      </c>
      <c r="AV459" s="12" t="s">
        <v>81</v>
      </c>
      <c r="AW459" s="12" t="s">
        <v>34</v>
      </c>
      <c r="AX459" s="12" t="s">
        <v>79</v>
      </c>
      <c r="AY459" s="226" t="s">
        <v>139</v>
      </c>
    </row>
    <row r="460" spans="2:65" s="1" customFormat="1" ht="31.5" customHeight="1">
      <c r="B460" s="40"/>
      <c r="C460" s="192" t="s">
        <v>1026</v>
      </c>
      <c r="D460" s="192" t="s">
        <v>142</v>
      </c>
      <c r="E460" s="193" t="s">
        <v>1027</v>
      </c>
      <c r="F460" s="194" t="s">
        <v>1028</v>
      </c>
      <c r="G460" s="195" t="s">
        <v>285</v>
      </c>
      <c r="H460" s="196">
        <v>79.8</v>
      </c>
      <c r="I460" s="197"/>
      <c r="J460" s="198">
        <f>ROUND(I460*H460,2)</f>
        <v>0</v>
      </c>
      <c r="K460" s="194" t="s">
        <v>146</v>
      </c>
      <c r="L460" s="60"/>
      <c r="M460" s="199" t="s">
        <v>21</v>
      </c>
      <c r="N460" s="200" t="s">
        <v>42</v>
      </c>
      <c r="O460" s="41"/>
      <c r="P460" s="201">
        <f>O460*H460</f>
        <v>0</v>
      </c>
      <c r="Q460" s="201">
        <v>2.5999999999999998E-4</v>
      </c>
      <c r="R460" s="201">
        <f>Q460*H460</f>
        <v>2.0747999999999999E-2</v>
      </c>
      <c r="S460" s="201">
        <v>0</v>
      </c>
      <c r="T460" s="202">
        <f>S460*H460</f>
        <v>0</v>
      </c>
      <c r="AR460" s="23" t="s">
        <v>233</v>
      </c>
      <c r="AT460" s="23" t="s">
        <v>142</v>
      </c>
      <c r="AU460" s="23" t="s">
        <v>81</v>
      </c>
      <c r="AY460" s="23" t="s">
        <v>139</v>
      </c>
      <c r="BE460" s="203">
        <f>IF(N460="základní",J460,0)</f>
        <v>0</v>
      </c>
      <c r="BF460" s="203">
        <f>IF(N460="snížená",J460,0)</f>
        <v>0</v>
      </c>
      <c r="BG460" s="203">
        <f>IF(N460="zákl. přenesená",J460,0)</f>
        <v>0</v>
      </c>
      <c r="BH460" s="203">
        <f>IF(N460="sníž. přenesená",J460,0)</f>
        <v>0</v>
      </c>
      <c r="BI460" s="203">
        <f>IF(N460="nulová",J460,0)</f>
        <v>0</v>
      </c>
      <c r="BJ460" s="23" t="s">
        <v>79</v>
      </c>
      <c r="BK460" s="203">
        <f>ROUND(I460*H460,2)</f>
        <v>0</v>
      </c>
      <c r="BL460" s="23" t="s">
        <v>233</v>
      </c>
      <c r="BM460" s="23" t="s">
        <v>1029</v>
      </c>
    </row>
    <row r="461" spans="2:65" s="11" customFormat="1">
      <c r="B461" s="204"/>
      <c r="C461" s="205"/>
      <c r="D461" s="206" t="s">
        <v>149</v>
      </c>
      <c r="E461" s="207" t="s">
        <v>21</v>
      </c>
      <c r="F461" s="208" t="s">
        <v>205</v>
      </c>
      <c r="G461" s="205"/>
      <c r="H461" s="209" t="s">
        <v>21</v>
      </c>
      <c r="I461" s="210"/>
      <c r="J461" s="205"/>
      <c r="K461" s="205"/>
      <c r="L461" s="211"/>
      <c r="M461" s="212"/>
      <c r="N461" s="213"/>
      <c r="O461" s="213"/>
      <c r="P461" s="213"/>
      <c r="Q461" s="213"/>
      <c r="R461" s="213"/>
      <c r="S461" s="213"/>
      <c r="T461" s="214"/>
      <c r="AT461" s="215" t="s">
        <v>149</v>
      </c>
      <c r="AU461" s="215" t="s">
        <v>81</v>
      </c>
      <c r="AV461" s="11" t="s">
        <v>79</v>
      </c>
      <c r="AW461" s="11" t="s">
        <v>34</v>
      </c>
      <c r="AX461" s="11" t="s">
        <v>71</v>
      </c>
      <c r="AY461" s="215" t="s">
        <v>139</v>
      </c>
    </row>
    <row r="462" spans="2:65" s="12" customFormat="1">
      <c r="B462" s="216"/>
      <c r="C462" s="217"/>
      <c r="D462" s="229" t="s">
        <v>149</v>
      </c>
      <c r="E462" s="239" t="s">
        <v>21</v>
      </c>
      <c r="F462" s="240" t="s">
        <v>1030</v>
      </c>
      <c r="G462" s="217"/>
      <c r="H462" s="241">
        <v>79.8</v>
      </c>
      <c r="I462" s="221"/>
      <c r="J462" s="217"/>
      <c r="K462" s="217"/>
      <c r="L462" s="222"/>
      <c r="M462" s="223"/>
      <c r="N462" s="224"/>
      <c r="O462" s="224"/>
      <c r="P462" s="224"/>
      <c r="Q462" s="224"/>
      <c r="R462" s="224"/>
      <c r="S462" s="224"/>
      <c r="T462" s="225"/>
      <c r="AT462" s="226" t="s">
        <v>149</v>
      </c>
      <c r="AU462" s="226" t="s">
        <v>81</v>
      </c>
      <c r="AV462" s="12" t="s">
        <v>81</v>
      </c>
      <c r="AW462" s="12" t="s">
        <v>34</v>
      </c>
      <c r="AX462" s="12" t="s">
        <v>79</v>
      </c>
      <c r="AY462" s="226" t="s">
        <v>139</v>
      </c>
    </row>
    <row r="463" spans="2:65" s="1" customFormat="1" ht="22.5" customHeight="1">
      <c r="B463" s="40"/>
      <c r="C463" s="192" t="s">
        <v>1031</v>
      </c>
      <c r="D463" s="192" t="s">
        <v>142</v>
      </c>
      <c r="E463" s="193" t="s">
        <v>1032</v>
      </c>
      <c r="F463" s="194" t="s">
        <v>1033</v>
      </c>
      <c r="G463" s="195" t="s">
        <v>285</v>
      </c>
      <c r="H463" s="196">
        <v>110.84</v>
      </c>
      <c r="I463" s="197"/>
      <c r="J463" s="198">
        <f>ROUND(I463*H463,2)</f>
        <v>0</v>
      </c>
      <c r="K463" s="194" t="s">
        <v>146</v>
      </c>
      <c r="L463" s="60"/>
      <c r="M463" s="199" t="s">
        <v>21</v>
      </c>
      <c r="N463" s="200" t="s">
        <v>42</v>
      </c>
      <c r="O463" s="41"/>
      <c r="P463" s="201">
        <f>O463*H463</f>
        <v>0</v>
      </c>
      <c r="Q463" s="201">
        <v>3.0000000000000001E-5</v>
      </c>
      <c r="R463" s="201">
        <f>Q463*H463</f>
        <v>3.3252000000000004E-3</v>
      </c>
      <c r="S463" s="201">
        <v>0</v>
      </c>
      <c r="T463" s="202">
        <f>S463*H463</f>
        <v>0</v>
      </c>
      <c r="AR463" s="23" t="s">
        <v>233</v>
      </c>
      <c r="AT463" s="23" t="s">
        <v>142</v>
      </c>
      <c r="AU463" s="23" t="s">
        <v>81</v>
      </c>
      <c r="AY463" s="23" t="s">
        <v>139</v>
      </c>
      <c r="BE463" s="203">
        <f>IF(N463="základní",J463,0)</f>
        <v>0</v>
      </c>
      <c r="BF463" s="203">
        <f>IF(N463="snížená",J463,0)</f>
        <v>0</v>
      </c>
      <c r="BG463" s="203">
        <f>IF(N463="zákl. přenesená",J463,0)</f>
        <v>0</v>
      </c>
      <c r="BH463" s="203">
        <f>IF(N463="sníž. přenesená",J463,0)</f>
        <v>0</v>
      </c>
      <c r="BI463" s="203">
        <f>IF(N463="nulová",J463,0)</f>
        <v>0</v>
      </c>
      <c r="BJ463" s="23" t="s">
        <v>79</v>
      </c>
      <c r="BK463" s="203">
        <f>ROUND(I463*H463,2)</f>
        <v>0</v>
      </c>
      <c r="BL463" s="23" t="s">
        <v>233</v>
      </c>
      <c r="BM463" s="23" t="s">
        <v>1034</v>
      </c>
    </row>
    <row r="464" spans="2:65" s="11" customFormat="1">
      <c r="B464" s="204"/>
      <c r="C464" s="205"/>
      <c r="D464" s="206" t="s">
        <v>149</v>
      </c>
      <c r="E464" s="207" t="s">
        <v>21</v>
      </c>
      <c r="F464" s="208" t="s">
        <v>205</v>
      </c>
      <c r="G464" s="205"/>
      <c r="H464" s="209" t="s">
        <v>21</v>
      </c>
      <c r="I464" s="210"/>
      <c r="J464" s="205"/>
      <c r="K464" s="205"/>
      <c r="L464" s="211"/>
      <c r="M464" s="212"/>
      <c r="N464" s="213"/>
      <c r="O464" s="213"/>
      <c r="P464" s="213"/>
      <c r="Q464" s="213"/>
      <c r="R464" s="213"/>
      <c r="S464" s="213"/>
      <c r="T464" s="214"/>
      <c r="AT464" s="215" t="s">
        <v>149</v>
      </c>
      <c r="AU464" s="215" t="s">
        <v>81</v>
      </c>
      <c r="AV464" s="11" t="s">
        <v>79</v>
      </c>
      <c r="AW464" s="11" t="s">
        <v>34</v>
      </c>
      <c r="AX464" s="11" t="s">
        <v>71</v>
      </c>
      <c r="AY464" s="215" t="s">
        <v>139</v>
      </c>
    </row>
    <row r="465" spans="2:65" s="12" customFormat="1">
      <c r="B465" s="216"/>
      <c r="C465" s="217"/>
      <c r="D465" s="206" t="s">
        <v>149</v>
      </c>
      <c r="E465" s="218" t="s">
        <v>21</v>
      </c>
      <c r="F465" s="219" t="s">
        <v>1035</v>
      </c>
      <c r="G465" s="217"/>
      <c r="H465" s="220">
        <v>102.9</v>
      </c>
      <c r="I465" s="221"/>
      <c r="J465" s="217"/>
      <c r="K465" s="217"/>
      <c r="L465" s="222"/>
      <c r="M465" s="223"/>
      <c r="N465" s="224"/>
      <c r="O465" s="224"/>
      <c r="P465" s="224"/>
      <c r="Q465" s="224"/>
      <c r="R465" s="224"/>
      <c r="S465" s="224"/>
      <c r="T465" s="225"/>
      <c r="AT465" s="226" t="s">
        <v>149</v>
      </c>
      <c r="AU465" s="226" t="s">
        <v>81</v>
      </c>
      <c r="AV465" s="12" t="s">
        <v>81</v>
      </c>
      <c r="AW465" s="12" t="s">
        <v>34</v>
      </c>
      <c r="AX465" s="12" t="s">
        <v>71</v>
      </c>
      <c r="AY465" s="226" t="s">
        <v>139</v>
      </c>
    </row>
    <row r="466" spans="2:65" s="12" customFormat="1">
      <c r="B466" s="216"/>
      <c r="C466" s="217"/>
      <c r="D466" s="206" t="s">
        <v>149</v>
      </c>
      <c r="E466" s="218" t="s">
        <v>21</v>
      </c>
      <c r="F466" s="219" t="s">
        <v>1036</v>
      </c>
      <c r="G466" s="217"/>
      <c r="H466" s="220">
        <v>7.94</v>
      </c>
      <c r="I466" s="221"/>
      <c r="J466" s="217"/>
      <c r="K466" s="217"/>
      <c r="L466" s="222"/>
      <c r="M466" s="223"/>
      <c r="N466" s="224"/>
      <c r="O466" s="224"/>
      <c r="P466" s="224"/>
      <c r="Q466" s="224"/>
      <c r="R466" s="224"/>
      <c r="S466" s="224"/>
      <c r="T466" s="225"/>
      <c r="AT466" s="226" t="s">
        <v>149</v>
      </c>
      <c r="AU466" s="226" t="s">
        <v>81</v>
      </c>
      <c r="AV466" s="12" t="s">
        <v>81</v>
      </c>
      <c r="AW466" s="12" t="s">
        <v>34</v>
      </c>
      <c r="AX466" s="12" t="s">
        <v>71</v>
      </c>
      <c r="AY466" s="226" t="s">
        <v>139</v>
      </c>
    </row>
    <row r="467" spans="2:65" s="13" customFormat="1">
      <c r="B467" s="227"/>
      <c r="C467" s="228"/>
      <c r="D467" s="229" t="s">
        <v>149</v>
      </c>
      <c r="E467" s="230" t="s">
        <v>21</v>
      </c>
      <c r="F467" s="231" t="s">
        <v>160</v>
      </c>
      <c r="G467" s="228"/>
      <c r="H467" s="232">
        <v>110.84</v>
      </c>
      <c r="I467" s="233"/>
      <c r="J467" s="228"/>
      <c r="K467" s="228"/>
      <c r="L467" s="234"/>
      <c r="M467" s="235"/>
      <c r="N467" s="236"/>
      <c r="O467" s="236"/>
      <c r="P467" s="236"/>
      <c r="Q467" s="236"/>
      <c r="R467" s="236"/>
      <c r="S467" s="236"/>
      <c r="T467" s="237"/>
      <c r="AT467" s="238" t="s">
        <v>149</v>
      </c>
      <c r="AU467" s="238" t="s">
        <v>81</v>
      </c>
      <c r="AV467" s="13" t="s">
        <v>147</v>
      </c>
      <c r="AW467" s="13" t="s">
        <v>34</v>
      </c>
      <c r="AX467" s="13" t="s">
        <v>79</v>
      </c>
      <c r="AY467" s="238" t="s">
        <v>139</v>
      </c>
    </row>
    <row r="468" spans="2:65" s="1" customFormat="1" ht="31.5" customHeight="1">
      <c r="B468" s="40"/>
      <c r="C468" s="192" t="s">
        <v>1037</v>
      </c>
      <c r="D468" s="192" t="s">
        <v>142</v>
      </c>
      <c r="E468" s="193" t="s">
        <v>1038</v>
      </c>
      <c r="F468" s="194" t="s">
        <v>1039</v>
      </c>
      <c r="G468" s="195" t="s">
        <v>345</v>
      </c>
      <c r="H468" s="257"/>
      <c r="I468" s="197"/>
      <c r="J468" s="198">
        <f>ROUND(I468*H468,2)</f>
        <v>0</v>
      </c>
      <c r="K468" s="194" t="s">
        <v>146</v>
      </c>
      <c r="L468" s="60"/>
      <c r="M468" s="199" t="s">
        <v>21</v>
      </c>
      <c r="N468" s="200" t="s">
        <v>42</v>
      </c>
      <c r="O468" s="41"/>
      <c r="P468" s="201">
        <f>O468*H468</f>
        <v>0</v>
      </c>
      <c r="Q468" s="201">
        <v>0</v>
      </c>
      <c r="R468" s="201">
        <f>Q468*H468</f>
        <v>0</v>
      </c>
      <c r="S468" s="201">
        <v>0</v>
      </c>
      <c r="T468" s="202">
        <f>S468*H468</f>
        <v>0</v>
      </c>
      <c r="AR468" s="23" t="s">
        <v>233</v>
      </c>
      <c r="AT468" s="23" t="s">
        <v>142</v>
      </c>
      <c r="AU468" s="23" t="s">
        <v>81</v>
      </c>
      <c r="AY468" s="23" t="s">
        <v>139</v>
      </c>
      <c r="BE468" s="203">
        <f>IF(N468="základní",J468,0)</f>
        <v>0</v>
      </c>
      <c r="BF468" s="203">
        <f>IF(N468="snížená",J468,0)</f>
        <v>0</v>
      </c>
      <c r="BG468" s="203">
        <f>IF(N468="zákl. přenesená",J468,0)</f>
        <v>0</v>
      </c>
      <c r="BH468" s="203">
        <f>IF(N468="sníž. přenesená",J468,0)</f>
        <v>0</v>
      </c>
      <c r="BI468" s="203">
        <f>IF(N468="nulová",J468,0)</f>
        <v>0</v>
      </c>
      <c r="BJ468" s="23" t="s">
        <v>79</v>
      </c>
      <c r="BK468" s="203">
        <f>ROUND(I468*H468,2)</f>
        <v>0</v>
      </c>
      <c r="BL468" s="23" t="s">
        <v>233</v>
      </c>
      <c r="BM468" s="23" t="s">
        <v>1040</v>
      </c>
    </row>
    <row r="469" spans="2:65" s="10" customFormat="1" ht="29.85" customHeight="1">
      <c r="B469" s="175"/>
      <c r="C469" s="176"/>
      <c r="D469" s="189" t="s">
        <v>70</v>
      </c>
      <c r="E469" s="190" t="s">
        <v>367</v>
      </c>
      <c r="F469" s="190" t="s">
        <v>368</v>
      </c>
      <c r="G469" s="176"/>
      <c r="H469" s="176"/>
      <c r="I469" s="179"/>
      <c r="J469" s="191">
        <f>BK469</f>
        <v>0</v>
      </c>
      <c r="K469" s="176"/>
      <c r="L469" s="181"/>
      <c r="M469" s="182"/>
      <c r="N469" s="183"/>
      <c r="O469" s="183"/>
      <c r="P469" s="184">
        <f>SUM(P470:P499)</f>
        <v>0</v>
      </c>
      <c r="Q469" s="183"/>
      <c r="R469" s="184">
        <f>SUM(R470:R499)</f>
        <v>0.1801276</v>
      </c>
      <c r="S469" s="183"/>
      <c r="T469" s="185">
        <f>SUM(T470:T499)</f>
        <v>2.498042E-2</v>
      </c>
      <c r="AR469" s="186" t="s">
        <v>81</v>
      </c>
      <c r="AT469" s="187" t="s">
        <v>70</v>
      </c>
      <c r="AU469" s="187" t="s">
        <v>79</v>
      </c>
      <c r="AY469" s="186" t="s">
        <v>139</v>
      </c>
      <c r="BK469" s="188">
        <f>SUM(BK470:BK499)</f>
        <v>0</v>
      </c>
    </row>
    <row r="470" spans="2:65" s="1" customFormat="1" ht="22.5" customHeight="1">
      <c r="B470" s="40"/>
      <c r="C470" s="192" t="s">
        <v>1041</v>
      </c>
      <c r="D470" s="192" t="s">
        <v>142</v>
      </c>
      <c r="E470" s="193" t="s">
        <v>370</v>
      </c>
      <c r="F470" s="194" t="s">
        <v>371</v>
      </c>
      <c r="G470" s="195" t="s">
        <v>145</v>
      </c>
      <c r="H470" s="196">
        <v>80.581999999999994</v>
      </c>
      <c r="I470" s="197"/>
      <c r="J470" s="198">
        <f>ROUND(I470*H470,2)</f>
        <v>0</v>
      </c>
      <c r="K470" s="194" t="s">
        <v>146</v>
      </c>
      <c r="L470" s="60"/>
      <c r="M470" s="199" t="s">
        <v>21</v>
      </c>
      <c r="N470" s="200" t="s">
        <v>42</v>
      </c>
      <c r="O470" s="41"/>
      <c r="P470" s="201">
        <f>O470*H470</f>
        <v>0</v>
      </c>
      <c r="Q470" s="201">
        <v>1E-3</v>
      </c>
      <c r="R470" s="201">
        <f>Q470*H470</f>
        <v>8.0582000000000001E-2</v>
      </c>
      <c r="S470" s="201">
        <v>3.1E-4</v>
      </c>
      <c r="T470" s="202">
        <f>S470*H470</f>
        <v>2.498042E-2</v>
      </c>
      <c r="AR470" s="23" t="s">
        <v>233</v>
      </c>
      <c r="AT470" s="23" t="s">
        <v>142</v>
      </c>
      <c r="AU470" s="23" t="s">
        <v>81</v>
      </c>
      <c r="AY470" s="23" t="s">
        <v>139</v>
      </c>
      <c r="BE470" s="203">
        <f>IF(N470="základní",J470,0)</f>
        <v>0</v>
      </c>
      <c r="BF470" s="203">
        <f>IF(N470="snížená",J470,0)</f>
        <v>0</v>
      </c>
      <c r="BG470" s="203">
        <f>IF(N470="zákl. přenesená",J470,0)</f>
        <v>0</v>
      </c>
      <c r="BH470" s="203">
        <f>IF(N470="sníž. přenesená",J470,0)</f>
        <v>0</v>
      </c>
      <c r="BI470" s="203">
        <f>IF(N470="nulová",J470,0)</f>
        <v>0</v>
      </c>
      <c r="BJ470" s="23" t="s">
        <v>79</v>
      </c>
      <c r="BK470" s="203">
        <f>ROUND(I470*H470,2)</f>
        <v>0</v>
      </c>
      <c r="BL470" s="23" t="s">
        <v>233</v>
      </c>
      <c r="BM470" s="23" t="s">
        <v>1042</v>
      </c>
    </row>
    <row r="471" spans="2:65" s="11" customFormat="1">
      <c r="B471" s="204"/>
      <c r="C471" s="205"/>
      <c r="D471" s="206" t="s">
        <v>149</v>
      </c>
      <c r="E471" s="207" t="s">
        <v>21</v>
      </c>
      <c r="F471" s="208" t="s">
        <v>584</v>
      </c>
      <c r="G471" s="205"/>
      <c r="H471" s="209" t="s">
        <v>21</v>
      </c>
      <c r="I471" s="210"/>
      <c r="J471" s="205"/>
      <c r="K471" s="205"/>
      <c r="L471" s="211"/>
      <c r="M471" s="212"/>
      <c r="N471" s="213"/>
      <c r="O471" s="213"/>
      <c r="P471" s="213"/>
      <c r="Q471" s="213"/>
      <c r="R471" s="213"/>
      <c r="S471" s="213"/>
      <c r="T471" s="214"/>
      <c r="AT471" s="215" t="s">
        <v>149</v>
      </c>
      <c r="AU471" s="215" t="s">
        <v>81</v>
      </c>
      <c r="AV471" s="11" t="s">
        <v>79</v>
      </c>
      <c r="AW471" s="11" t="s">
        <v>34</v>
      </c>
      <c r="AX471" s="11" t="s">
        <v>71</v>
      </c>
      <c r="AY471" s="215" t="s">
        <v>139</v>
      </c>
    </row>
    <row r="472" spans="2:65" s="12" customFormat="1">
      <c r="B472" s="216"/>
      <c r="C472" s="217"/>
      <c r="D472" s="206" t="s">
        <v>149</v>
      </c>
      <c r="E472" s="218" t="s">
        <v>21</v>
      </c>
      <c r="F472" s="219" t="s">
        <v>1043</v>
      </c>
      <c r="G472" s="217"/>
      <c r="H472" s="220">
        <v>40.145000000000003</v>
      </c>
      <c r="I472" s="221"/>
      <c r="J472" s="217"/>
      <c r="K472" s="217"/>
      <c r="L472" s="222"/>
      <c r="M472" s="223"/>
      <c r="N472" s="224"/>
      <c r="O472" s="224"/>
      <c r="P472" s="224"/>
      <c r="Q472" s="224"/>
      <c r="R472" s="224"/>
      <c r="S472" s="224"/>
      <c r="T472" s="225"/>
      <c r="AT472" s="226" t="s">
        <v>149</v>
      </c>
      <c r="AU472" s="226" t="s">
        <v>81</v>
      </c>
      <c r="AV472" s="12" t="s">
        <v>81</v>
      </c>
      <c r="AW472" s="12" t="s">
        <v>34</v>
      </c>
      <c r="AX472" s="12" t="s">
        <v>71</v>
      </c>
      <c r="AY472" s="226" t="s">
        <v>139</v>
      </c>
    </row>
    <row r="473" spans="2:65" s="11" customFormat="1">
      <c r="B473" s="204"/>
      <c r="C473" s="205"/>
      <c r="D473" s="206" t="s">
        <v>149</v>
      </c>
      <c r="E473" s="207" t="s">
        <v>21</v>
      </c>
      <c r="F473" s="208" t="s">
        <v>1044</v>
      </c>
      <c r="G473" s="205"/>
      <c r="H473" s="209" t="s">
        <v>21</v>
      </c>
      <c r="I473" s="210"/>
      <c r="J473" s="205"/>
      <c r="K473" s="205"/>
      <c r="L473" s="211"/>
      <c r="M473" s="212"/>
      <c r="N473" s="213"/>
      <c r="O473" s="213"/>
      <c r="P473" s="213"/>
      <c r="Q473" s="213"/>
      <c r="R473" s="213"/>
      <c r="S473" s="213"/>
      <c r="T473" s="214"/>
      <c r="AT473" s="215" t="s">
        <v>149</v>
      </c>
      <c r="AU473" s="215" t="s">
        <v>81</v>
      </c>
      <c r="AV473" s="11" t="s">
        <v>79</v>
      </c>
      <c r="AW473" s="11" t="s">
        <v>34</v>
      </c>
      <c r="AX473" s="11" t="s">
        <v>71</v>
      </c>
      <c r="AY473" s="215" t="s">
        <v>139</v>
      </c>
    </row>
    <row r="474" spans="2:65" s="12" customFormat="1">
      <c r="B474" s="216"/>
      <c r="C474" s="217"/>
      <c r="D474" s="206" t="s">
        <v>149</v>
      </c>
      <c r="E474" s="218" t="s">
        <v>21</v>
      </c>
      <c r="F474" s="219" t="s">
        <v>1045</v>
      </c>
      <c r="G474" s="217"/>
      <c r="H474" s="220">
        <v>8.6029999999999998</v>
      </c>
      <c r="I474" s="221"/>
      <c r="J474" s="217"/>
      <c r="K474" s="217"/>
      <c r="L474" s="222"/>
      <c r="M474" s="223"/>
      <c r="N474" s="224"/>
      <c r="O474" s="224"/>
      <c r="P474" s="224"/>
      <c r="Q474" s="224"/>
      <c r="R474" s="224"/>
      <c r="S474" s="224"/>
      <c r="T474" s="225"/>
      <c r="AT474" s="226" t="s">
        <v>149</v>
      </c>
      <c r="AU474" s="226" t="s">
        <v>81</v>
      </c>
      <c r="AV474" s="12" t="s">
        <v>81</v>
      </c>
      <c r="AW474" s="12" t="s">
        <v>34</v>
      </c>
      <c r="AX474" s="12" t="s">
        <v>71</v>
      </c>
      <c r="AY474" s="226" t="s">
        <v>139</v>
      </c>
    </row>
    <row r="475" spans="2:65" s="12" customFormat="1">
      <c r="B475" s="216"/>
      <c r="C475" s="217"/>
      <c r="D475" s="206" t="s">
        <v>149</v>
      </c>
      <c r="E475" s="218" t="s">
        <v>21</v>
      </c>
      <c r="F475" s="219" t="s">
        <v>1046</v>
      </c>
      <c r="G475" s="217"/>
      <c r="H475" s="220">
        <v>7.1210000000000004</v>
      </c>
      <c r="I475" s="221"/>
      <c r="J475" s="217"/>
      <c r="K475" s="217"/>
      <c r="L475" s="222"/>
      <c r="M475" s="223"/>
      <c r="N475" s="224"/>
      <c r="O475" s="224"/>
      <c r="P475" s="224"/>
      <c r="Q475" s="224"/>
      <c r="R475" s="224"/>
      <c r="S475" s="224"/>
      <c r="T475" s="225"/>
      <c r="AT475" s="226" t="s">
        <v>149</v>
      </c>
      <c r="AU475" s="226" t="s">
        <v>81</v>
      </c>
      <c r="AV475" s="12" t="s">
        <v>81</v>
      </c>
      <c r="AW475" s="12" t="s">
        <v>34</v>
      </c>
      <c r="AX475" s="12" t="s">
        <v>71</v>
      </c>
      <c r="AY475" s="226" t="s">
        <v>139</v>
      </c>
    </row>
    <row r="476" spans="2:65" s="12" customFormat="1">
      <c r="B476" s="216"/>
      <c r="C476" s="217"/>
      <c r="D476" s="206" t="s">
        <v>149</v>
      </c>
      <c r="E476" s="218" t="s">
        <v>21</v>
      </c>
      <c r="F476" s="219" t="s">
        <v>1047</v>
      </c>
      <c r="G476" s="217"/>
      <c r="H476" s="220">
        <v>7.3049999999999997</v>
      </c>
      <c r="I476" s="221"/>
      <c r="J476" s="217"/>
      <c r="K476" s="217"/>
      <c r="L476" s="222"/>
      <c r="M476" s="223"/>
      <c r="N476" s="224"/>
      <c r="O476" s="224"/>
      <c r="P476" s="224"/>
      <c r="Q476" s="224"/>
      <c r="R476" s="224"/>
      <c r="S476" s="224"/>
      <c r="T476" s="225"/>
      <c r="AT476" s="226" t="s">
        <v>149</v>
      </c>
      <c r="AU476" s="226" t="s">
        <v>81</v>
      </c>
      <c r="AV476" s="12" t="s">
        <v>81</v>
      </c>
      <c r="AW476" s="12" t="s">
        <v>34</v>
      </c>
      <c r="AX476" s="12" t="s">
        <v>71</v>
      </c>
      <c r="AY476" s="226" t="s">
        <v>139</v>
      </c>
    </row>
    <row r="477" spans="2:65" s="12" customFormat="1">
      <c r="B477" s="216"/>
      <c r="C477" s="217"/>
      <c r="D477" s="206" t="s">
        <v>149</v>
      </c>
      <c r="E477" s="218" t="s">
        <v>21</v>
      </c>
      <c r="F477" s="219" t="s">
        <v>1048</v>
      </c>
      <c r="G477" s="217"/>
      <c r="H477" s="220">
        <v>8.5540000000000003</v>
      </c>
      <c r="I477" s="221"/>
      <c r="J477" s="217"/>
      <c r="K477" s="217"/>
      <c r="L477" s="222"/>
      <c r="M477" s="223"/>
      <c r="N477" s="224"/>
      <c r="O477" s="224"/>
      <c r="P477" s="224"/>
      <c r="Q477" s="224"/>
      <c r="R477" s="224"/>
      <c r="S477" s="224"/>
      <c r="T477" s="225"/>
      <c r="AT477" s="226" t="s">
        <v>149</v>
      </c>
      <c r="AU477" s="226" t="s">
        <v>81</v>
      </c>
      <c r="AV477" s="12" t="s">
        <v>81</v>
      </c>
      <c r="AW477" s="12" t="s">
        <v>34</v>
      </c>
      <c r="AX477" s="12" t="s">
        <v>71</v>
      </c>
      <c r="AY477" s="226" t="s">
        <v>139</v>
      </c>
    </row>
    <row r="478" spans="2:65" s="12" customFormat="1">
      <c r="B478" s="216"/>
      <c r="C478" s="217"/>
      <c r="D478" s="206" t="s">
        <v>149</v>
      </c>
      <c r="E478" s="218" t="s">
        <v>21</v>
      </c>
      <c r="F478" s="219" t="s">
        <v>1049</v>
      </c>
      <c r="G478" s="217"/>
      <c r="H478" s="220">
        <v>9.8000000000000004E-2</v>
      </c>
      <c r="I478" s="221"/>
      <c r="J478" s="217"/>
      <c r="K478" s="217"/>
      <c r="L478" s="222"/>
      <c r="M478" s="223"/>
      <c r="N478" s="224"/>
      <c r="O478" s="224"/>
      <c r="P478" s="224"/>
      <c r="Q478" s="224"/>
      <c r="R478" s="224"/>
      <c r="S478" s="224"/>
      <c r="T478" s="225"/>
      <c r="AT478" s="226" t="s">
        <v>149</v>
      </c>
      <c r="AU478" s="226" t="s">
        <v>81</v>
      </c>
      <c r="AV478" s="12" t="s">
        <v>81</v>
      </c>
      <c r="AW478" s="12" t="s">
        <v>34</v>
      </c>
      <c r="AX478" s="12" t="s">
        <v>71</v>
      </c>
      <c r="AY478" s="226" t="s">
        <v>139</v>
      </c>
    </row>
    <row r="479" spans="2:65" s="12" customFormat="1" ht="27">
      <c r="B479" s="216"/>
      <c r="C479" s="217"/>
      <c r="D479" s="206" t="s">
        <v>149</v>
      </c>
      <c r="E479" s="218" t="s">
        <v>21</v>
      </c>
      <c r="F479" s="219" t="s">
        <v>1050</v>
      </c>
      <c r="G479" s="217"/>
      <c r="H479" s="220">
        <v>8.7560000000000002</v>
      </c>
      <c r="I479" s="221"/>
      <c r="J479" s="217"/>
      <c r="K479" s="217"/>
      <c r="L479" s="222"/>
      <c r="M479" s="223"/>
      <c r="N479" s="224"/>
      <c r="O479" s="224"/>
      <c r="P479" s="224"/>
      <c r="Q479" s="224"/>
      <c r="R479" s="224"/>
      <c r="S479" s="224"/>
      <c r="T479" s="225"/>
      <c r="AT479" s="226" t="s">
        <v>149</v>
      </c>
      <c r="AU479" s="226" t="s">
        <v>81</v>
      </c>
      <c r="AV479" s="12" t="s">
        <v>81</v>
      </c>
      <c r="AW479" s="12" t="s">
        <v>34</v>
      </c>
      <c r="AX479" s="12" t="s">
        <v>71</v>
      </c>
      <c r="AY479" s="226" t="s">
        <v>139</v>
      </c>
    </row>
    <row r="480" spans="2:65" s="13" customFormat="1">
      <c r="B480" s="227"/>
      <c r="C480" s="228"/>
      <c r="D480" s="229" t="s">
        <v>149</v>
      </c>
      <c r="E480" s="230" t="s">
        <v>21</v>
      </c>
      <c r="F480" s="231" t="s">
        <v>160</v>
      </c>
      <c r="G480" s="228"/>
      <c r="H480" s="232">
        <v>80.581999999999994</v>
      </c>
      <c r="I480" s="233"/>
      <c r="J480" s="228"/>
      <c r="K480" s="228"/>
      <c r="L480" s="234"/>
      <c r="M480" s="235"/>
      <c r="N480" s="236"/>
      <c r="O480" s="236"/>
      <c r="P480" s="236"/>
      <c r="Q480" s="236"/>
      <c r="R480" s="236"/>
      <c r="S480" s="236"/>
      <c r="T480" s="237"/>
      <c r="AT480" s="238" t="s">
        <v>149</v>
      </c>
      <c r="AU480" s="238" t="s">
        <v>81</v>
      </c>
      <c r="AV480" s="13" t="s">
        <v>147</v>
      </c>
      <c r="AW480" s="13" t="s">
        <v>34</v>
      </c>
      <c r="AX480" s="13" t="s">
        <v>79</v>
      </c>
      <c r="AY480" s="238" t="s">
        <v>139</v>
      </c>
    </row>
    <row r="481" spans="2:65" s="1" customFormat="1" ht="22.5" customHeight="1">
      <c r="B481" s="40"/>
      <c r="C481" s="192" t="s">
        <v>1051</v>
      </c>
      <c r="D481" s="192" t="s">
        <v>142</v>
      </c>
      <c r="E481" s="193" t="s">
        <v>519</v>
      </c>
      <c r="F481" s="194" t="s">
        <v>520</v>
      </c>
      <c r="G481" s="195" t="s">
        <v>145</v>
      </c>
      <c r="H481" s="196">
        <v>5.48</v>
      </c>
      <c r="I481" s="197"/>
      <c r="J481" s="198">
        <f>ROUND(I481*H481,2)</f>
        <v>0</v>
      </c>
      <c r="K481" s="194" t="s">
        <v>146</v>
      </c>
      <c r="L481" s="60"/>
      <c r="M481" s="199" t="s">
        <v>21</v>
      </c>
      <c r="N481" s="200" t="s">
        <v>42</v>
      </c>
      <c r="O481" s="41"/>
      <c r="P481" s="201">
        <f>O481*H481</f>
        <v>0</v>
      </c>
      <c r="Q481" s="201">
        <v>0</v>
      </c>
      <c r="R481" s="201">
        <f>Q481*H481</f>
        <v>0</v>
      </c>
      <c r="S481" s="201">
        <v>0</v>
      </c>
      <c r="T481" s="202">
        <f>S481*H481</f>
        <v>0</v>
      </c>
      <c r="AR481" s="23" t="s">
        <v>233</v>
      </c>
      <c r="AT481" s="23" t="s">
        <v>142</v>
      </c>
      <c r="AU481" s="23" t="s">
        <v>81</v>
      </c>
      <c r="AY481" s="23" t="s">
        <v>139</v>
      </c>
      <c r="BE481" s="203">
        <f>IF(N481="základní",J481,0)</f>
        <v>0</v>
      </c>
      <c r="BF481" s="203">
        <f>IF(N481="snížená",J481,0)</f>
        <v>0</v>
      </c>
      <c r="BG481" s="203">
        <f>IF(N481="zákl. přenesená",J481,0)</f>
        <v>0</v>
      </c>
      <c r="BH481" s="203">
        <f>IF(N481="sníž. přenesená",J481,0)</f>
        <v>0</v>
      </c>
      <c r="BI481" s="203">
        <f>IF(N481="nulová",J481,0)</f>
        <v>0</v>
      </c>
      <c r="BJ481" s="23" t="s">
        <v>79</v>
      </c>
      <c r="BK481" s="203">
        <f>ROUND(I481*H481,2)</f>
        <v>0</v>
      </c>
      <c r="BL481" s="23" t="s">
        <v>233</v>
      </c>
      <c r="BM481" s="23" t="s">
        <v>1052</v>
      </c>
    </row>
    <row r="482" spans="2:65" s="11" customFormat="1">
      <c r="B482" s="204"/>
      <c r="C482" s="205"/>
      <c r="D482" s="206" t="s">
        <v>149</v>
      </c>
      <c r="E482" s="207" t="s">
        <v>21</v>
      </c>
      <c r="F482" s="208" t="s">
        <v>584</v>
      </c>
      <c r="G482" s="205"/>
      <c r="H482" s="209" t="s">
        <v>21</v>
      </c>
      <c r="I482" s="210"/>
      <c r="J482" s="205"/>
      <c r="K482" s="205"/>
      <c r="L482" s="211"/>
      <c r="M482" s="212"/>
      <c r="N482" s="213"/>
      <c r="O482" s="213"/>
      <c r="P482" s="213"/>
      <c r="Q482" s="213"/>
      <c r="R482" s="213"/>
      <c r="S482" s="213"/>
      <c r="T482" s="214"/>
      <c r="AT482" s="215" t="s">
        <v>149</v>
      </c>
      <c r="AU482" s="215" t="s">
        <v>81</v>
      </c>
      <c r="AV482" s="11" t="s">
        <v>79</v>
      </c>
      <c r="AW482" s="11" t="s">
        <v>34</v>
      </c>
      <c r="AX482" s="11" t="s">
        <v>71</v>
      </c>
      <c r="AY482" s="215" t="s">
        <v>139</v>
      </c>
    </row>
    <row r="483" spans="2:65" s="12" customFormat="1" ht="27">
      <c r="B483" s="216"/>
      <c r="C483" s="217"/>
      <c r="D483" s="229" t="s">
        <v>149</v>
      </c>
      <c r="E483" s="239" t="s">
        <v>21</v>
      </c>
      <c r="F483" s="240" t="s">
        <v>1053</v>
      </c>
      <c r="G483" s="217"/>
      <c r="H483" s="241">
        <v>5.48</v>
      </c>
      <c r="I483" s="221"/>
      <c r="J483" s="217"/>
      <c r="K483" s="217"/>
      <c r="L483" s="222"/>
      <c r="M483" s="223"/>
      <c r="N483" s="224"/>
      <c r="O483" s="224"/>
      <c r="P483" s="224"/>
      <c r="Q483" s="224"/>
      <c r="R483" s="224"/>
      <c r="S483" s="224"/>
      <c r="T483" s="225"/>
      <c r="AT483" s="226" t="s">
        <v>149</v>
      </c>
      <c r="AU483" s="226" t="s">
        <v>81</v>
      </c>
      <c r="AV483" s="12" t="s">
        <v>81</v>
      </c>
      <c r="AW483" s="12" t="s">
        <v>34</v>
      </c>
      <c r="AX483" s="12" t="s">
        <v>79</v>
      </c>
      <c r="AY483" s="226" t="s">
        <v>139</v>
      </c>
    </row>
    <row r="484" spans="2:65" s="1" customFormat="1" ht="31.5" customHeight="1">
      <c r="B484" s="40"/>
      <c r="C484" s="192" t="s">
        <v>1054</v>
      </c>
      <c r="D484" s="192" t="s">
        <v>142</v>
      </c>
      <c r="E484" s="193" t="s">
        <v>378</v>
      </c>
      <c r="F484" s="194" t="s">
        <v>379</v>
      </c>
      <c r="G484" s="195" t="s">
        <v>285</v>
      </c>
      <c r="H484" s="196">
        <v>110</v>
      </c>
      <c r="I484" s="197"/>
      <c r="J484" s="198">
        <f>ROUND(I484*H484,2)</f>
        <v>0</v>
      </c>
      <c r="K484" s="194" t="s">
        <v>146</v>
      </c>
      <c r="L484" s="60"/>
      <c r="M484" s="199" t="s">
        <v>21</v>
      </c>
      <c r="N484" s="200" t="s">
        <v>42</v>
      </c>
      <c r="O484" s="41"/>
      <c r="P484" s="201">
        <f>O484*H484</f>
        <v>0</v>
      </c>
      <c r="Q484" s="201">
        <v>0</v>
      </c>
      <c r="R484" s="201">
        <f>Q484*H484</f>
        <v>0</v>
      </c>
      <c r="S484" s="201">
        <v>0</v>
      </c>
      <c r="T484" s="202">
        <f>S484*H484</f>
        <v>0</v>
      </c>
      <c r="AR484" s="23" t="s">
        <v>233</v>
      </c>
      <c r="AT484" s="23" t="s">
        <v>142</v>
      </c>
      <c r="AU484" s="23" t="s">
        <v>81</v>
      </c>
      <c r="AY484" s="23" t="s">
        <v>139</v>
      </c>
      <c r="BE484" s="203">
        <f>IF(N484="základní",J484,0)</f>
        <v>0</v>
      </c>
      <c r="BF484" s="203">
        <f>IF(N484="snížená",J484,0)</f>
        <v>0</v>
      </c>
      <c r="BG484" s="203">
        <f>IF(N484="zákl. přenesená",J484,0)</f>
        <v>0</v>
      </c>
      <c r="BH484" s="203">
        <f>IF(N484="sníž. přenesená",J484,0)</f>
        <v>0</v>
      </c>
      <c r="BI484" s="203">
        <f>IF(N484="nulová",J484,0)</f>
        <v>0</v>
      </c>
      <c r="BJ484" s="23" t="s">
        <v>79</v>
      </c>
      <c r="BK484" s="203">
        <f>ROUND(I484*H484,2)</f>
        <v>0</v>
      </c>
      <c r="BL484" s="23" t="s">
        <v>233</v>
      </c>
      <c r="BM484" s="23" t="s">
        <v>1055</v>
      </c>
    </row>
    <row r="485" spans="2:65" s="11" customFormat="1">
      <c r="B485" s="204"/>
      <c r="C485" s="205"/>
      <c r="D485" s="206" t="s">
        <v>149</v>
      </c>
      <c r="E485" s="207" t="s">
        <v>21</v>
      </c>
      <c r="F485" s="208" t="s">
        <v>150</v>
      </c>
      <c r="G485" s="205"/>
      <c r="H485" s="209" t="s">
        <v>21</v>
      </c>
      <c r="I485" s="210"/>
      <c r="J485" s="205"/>
      <c r="K485" s="205"/>
      <c r="L485" s="211"/>
      <c r="M485" s="212"/>
      <c r="N485" s="213"/>
      <c r="O485" s="213"/>
      <c r="P485" s="213"/>
      <c r="Q485" s="213"/>
      <c r="R485" s="213"/>
      <c r="S485" s="213"/>
      <c r="T485" s="214"/>
      <c r="AT485" s="215" t="s">
        <v>149</v>
      </c>
      <c r="AU485" s="215" t="s">
        <v>81</v>
      </c>
      <c r="AV485" s="11" t="s">
        <v>79</v>
      </c>
      <c r="AW485" s="11" t="s">
        <v>34</v>
      </c>
      <c r="AX485" s="11" t="s">
        <v>71</v>
      </c>
      <c r="AY485" s="215" t="s">
        <v>139</v>
      </c>
    </row>
    <row r="486" spans="2:65" s="12" customFormat="1" ht="27">
      <c r="B486" s="216"/>
      <c r="C486" s="217"/>
      <c r="D486" s="206" t="s">
        <v>149</v>
      </c>
      <c r="E486" s="218" t="s">
        <v>21</v>
      </c>
      <c r="F486" s="219" t="s">
        <v>1056</v>
      </c>
      <c r="G486" s="217"/>
      <c r="H486" s="220">
        <v>110</v>
      </c>
      <c r="I486" s="221"/>
      <c r="J486" s="217"/>
      <c r="K486" s="217"/>
      <c r="L486" s="222"/>
      <c r="M486" s="223"/>
      <c r="N486" s="224"/>
      <c r="O486" s="224"/>
      <c r="P486" s="224"/>
      <c r="Q486" s="224"/>
      <c r="R486" s="224"/>
      <c r="S486" s="224"/>
      <c r="T486" s="225"/>
      <c r="AT486" s="226" t="s">
        <v>149</v>
      </c>
      <c r="AU486" s="226" t="s">
        <v>81</v>
      </c>
      <c r="AV486" s="12" t="s">
        <v>81</v>
      </c>
      <c r="AW486" s="12" t="s">
        <v>34</v>
      </c>
      <c r="AX486" s="12" t="s">
        <v>71</v>
      </c>
      <c r="AY486" s="226" t="s">
        <v>139</v>
      </c>
    </row>
    <row r="487" spans="2:65" s="13" customFormat="1">
      <c r="B487" s="227"/>
      <c r="C487" s="228"/>
      <c r="D487" s="229" t="s">
        <v>149</v>
      </c>
      <c r="E487" s="230" t="s">
        <v>21</v>
      </c>
      <c r="F487" s="231" t="s">
        <v>160</v>
      </c>
      <c r="G487" s="228"/>
      <c r="H487" s="232">
        <v>110</v>
      </c>
      <c r="I487" s="233"/>
      <c r="J487" s="228"/>
      <c r="K487" s="228"/>
      <c r="L487" s="234"/>
      <c r="M487" s="235"/>
      <c r="N487" s="236"/>
      <c r="O487" s="236"/>
      <c r="P487" s="236"/>
      <c r="Q487" s="236"/>
      <c r="R487" s="236"/>
      <c r="S487" s="236"/>
      <c r="T487" s="237"/>
      <c r="AT487" s="238" t="s">
        <v>149</v>
      </c>
      <c r="AU487" s="238" t="s">
        <v>81</v>
      </c>
      <c r="AV487" s="13" t="s">
        <v>147</v>
      </c>
      <c r="AW487" s="13" t="s">
        <v>34</v>
      </c>
      <c r="AX487" s="13" t="s">
        <v>79</v>
      </c>
      <c r="AY487" s="238" t="s">
        <v>139</v>
      </c>
    </row>
    <row r="488" spans="2:65" s="1" customFormat="1" ht="22.5" customHeight="1">
      <c r="B488" s="40"/>
      <c r="C488" s="247" t="s">
        <v>1057</v>
      </c>
      <c r="D488" s="247" t="s">
        <v>309</v>
      </c>
      <c r="E488" s="248" t="s">
        <v>383</v>
      </c>
      <c r="F488" s="249" t="s">
        <v>384</v>
      </c>
      <c r="G488" s="250" t="s">
        <v>285</v>
      </c>
      <c r="H488" s="251">
        <v>115.5</v>
      </c>
      <c r="I488" s="252"/>
      <c r="J488" s="253">
        <f>ROUND(I488*H488,2)</f>
        <v>0</v>
      </c>
      <c r="K488" s="249" t="s">
        <v>146</v>
      </c>
      <c r="L488" s="254"/>
      <c r="M488" s="255" t="s">
        <v>21</v>
      </c>
      <c r="N488" s="256" t="s">
        <v>42</v>
      </c>
      <c r="O488" s="41"/>
      <c r="P488" s="201">
        <f>O488*H488</f>
        <v>0</v>
      </c>
      <c r="Q488" s="201">
        <v>0</v>
      </c>
      <c r="R488" s="201">
        <f>Q488*H488</f>
        <v>0</v>
      </c>
      <c r="S488" s="201">
        <v>0</v>
      </c>
      <c r="T488" s="202">
        <f>S488*H488</f>
        <v>0</v>
      </c>
      <c r="AR488" s="23" t="s">
        <v>312</v>
      </c>
      <c r="AT488" s="23" t="s">
        <v>309</v>
      </c>
      <c r="AU488" s="23" t="s">
        <v>81</v>
      </c>
      <c r="AY488" s="23" t="s">
        <v>139</v>
      </c>
      <c r="BE488" s="203">
        <f>IF(N488="základní",J488,0)</f>
        <v>0</v>
      </c>
      <c r="BF488" s="203">
        <f>IF(N488="snížená",J488,0)</f>
        <v>0</v>
      </c>
      <c r="BG488" s="203">
        <f>IF(N488="zákl. přenesená",J488,0)</f>
        <v>0</v>
      </c>
      <c r="BH488" s="203">
        <f>IF(N488="sníž. přenesená",J488,0)</f>
        <v>0</v>
      </c>
      <c r="BI488" s="203">
        <f>IF(N488="nulová",J488,0)</f>
        <v>0</v>
      </c>
      <c r="BJ488" s="23" t="s">
        <v>79</v>
      </c>
      <c r="BK488" s="203">
        <f>ROUND(I488*H488,2)</f>
        <v>0</v>
      </c>
      <c r="BL488" s="23" t="s">
        <v>233</v>
      </c>
      <c r="BM488" s="23" t="s">
        <v>1058</v>
      </c>
    </row>
    <row r="489" spans="2:65" s="12" customFormat="1">
      <c r="B489" s="216"/>
      <c r="C489" s="217"/>
      <c r="D489" s="229" t="s">
        <v>149</v>
      </c>
      <c r="E489" s="217"/>
      <c r="F489" s="240" t="s">
        <v>1059</v>
      </c>
      <c r="G489" s="217"/>
      <c r="H489" s="241">
        <v>115.5</v>
      </c>
      <c r="I489" s="221"/>
      <c r="J489" s="217"/>
      <c r="K489" s="217"/>
      <c r="L489" s="222"/>
      <c r="M489" s="223"/>
      <c r="N489" s="224"/>
      <c r="O489" s="224"/>
      <c r="P489" s="224"/>
      <c r="Q489" s="224"/>
      <c r="R489" s="224"/>
      <c r="S489" s="224"/>
      <c r="T489" s="225"/>
      <c r="AT489" s="226" t="s">
        <v>149</v>
      </c>
      <c r="AU489" s="226" t="s">
        <v>81</v>
      </c>
      <c r="AV489" s="12" t="s">
        <v>81</v>
      </c>
      <c r="AW489" s="12" t="s">
        <v>6</v>
      </c>
      <c r="AX489" s="12" t="s">
        <v>79</v>
      </c>
      <c r="AY489" s="226" t="s">
        <v>139</v>
      </c>
    </row>
    <row r="490" spans="2:65" s="1" customFormat="1" ht="22.5" customHeight="1">
      <c r="B490" s="40"/>
      <c r="C490" s="192" t="s">
        <v>1060</v>
      </c>
      <c r="D490" s="192" t="s">
        <v>142</v>
      </c>
      <c r="E490" s="193" t="s">
        <v>388</v>
      </c>
      <c r="F490" s="194" t="s">
        <v>389</v>
      </c>
      <c r="G490" s="195" t="s">
        <v>145</v>
      </c>
      <c r="H490" s="196">
        <v>106.2</v>
      </c>
      <c r="I490" s="197"/>
      <c r="J490" s="198">
        <f>ROUND(I490*H490,2)</f>
        <v>0</v>
      </c>
      <c r="K490" s="194" t="s">
        <v>146</v>
      </c>
      <c r="L490" s="60"/>
      <c r="M490" s="199" t="s">
        <v>21</v>
      </c>
      <c r="N490" s="200" t="s">
        <v>42</v>
      </c>
      <c r="O490" s="41"/>
      <c r="P490" s="201">
        <f>O490*H490</f>
        <v>0</v>
      </c>
      <c r="Q490" s="201">
        <v>2.0000000000000001E-4</v>
      </c>
      <c r="R490" s="201">
        <f>Q490*H490</f>
        <v>2.1240000000000002E-2</v>
      </c>
      <c r="S490" s="201">
        <v>0</v>
      </c>
      <c r="T490" s="202">
        <f>S490*H490</f>
        <v>0</v>
      </c>
      <c r="AR490" s="23" t="s">
        <v>233</v>
      </c>
      <c r="AT490" s="23" t="s">
        <v>142</v>
      </c>
      <c r="AU490" s="23" t="s">
        <v>81</v>
      </c>
      <c r="AY490" s="23" t="s">
        <v>139</v>
      </c>
      <c r="BE490" s="203">
        <f>IF(N490="základní",J490,0)</f>
        <v>0</v>
      </c>
      <c r="BF490" s="203">
        <f>IF(N490="snížená",J490,0)</f>
        <v>0</v>
      </c>
      <c r="BG490" s="203">
        <f>IF(N490="zákl. přenesená",J490,0)</f>
        <v>0</v>
      </c>
      <c r="BH490" s="203">
        <f>IF(N490="sníž. přenesená",J490,0)</f>
        <v>0</v>
      </c>
      <c r="BI490" s="203">
        <f>IF(N490="nulová",J490,0)</f>
        <v>0</v>
      </c>
      <c r="BJ490" s="23" t="s">
        <v>79</v>
      </c>
      <c r="BK490" s="203">
        <f>ROUND(I490*H490,2)</f>
        <v>0</v>
      </c>
      <c r="BL490" s="23" t="s">
        <v>233</v>
      </c>
      <c r="BM490" s="23" t="s">
        <v>1061</v>
      </c>
    </row>
    <row r="491" spans="2:65" s="11" customFormat="1">
      <c r="B491" s="204"/>
      <c r="C491" s="205"/>
      <c r="D491" s="206" t="s">
        <v>149</v>
      </c>
      <c r="E491" s="207" t="s">
        <v>21</v>
      </c>
      <c r="F491" s="208" t="s">
        <v>205</v>
      </c>
      <c r="G491" s="205"/>
      <c r="H491" s="209" t="s">
        <v>21</v>
      </c>
      <c r="I491" s="210"/>
      <c r="J491" s="205"/>
      <c r="K491" s="205"/>
      <c r="L491" s="211"/>
      <c r="M491" s="212"/>
      <c r="N491" s="213"/>
      <c r="O491" s="213"/>
      <c r="P491" s="213"/>
      <c r="Q491" s="213"/>
      <c r="R491" s="213"/>
      <c r="S491" s="213"/>
      <c r="T491" s="214"/>
      <c r="AT491" s="215" t="s">
        <v>149</v>
      </c>
      <c r="AU491" s="215" t="s">
        <v>81</v>
      </c>
      <c r="AV491" s="11" t="s">
        <v>79</v>
      </c>
      <c r="AW491" s="11" t="s">
        <v>34</v>
      </c>
      <c r="AX491" s="11" t="s">
        <v>71</v>
      </c>
      <c r="AY491" s="215" t="s">
        <v>139</v>
      </c>
    </row>
    <row r="492" spans="2:65" s="12" customFormat="1">
      <c r="B492" s="216"/>
      <c r="C492" s="217"/>
      <c r="D492" s="206" t="s">
        <v>149</v>
      </c>
      <c r="E492" s="218" t="s">
        <v>21</v>
      </c>
      <c r="F492" s="219" t="s">
        <v>1062</v>
      </c>
      <c r="G492" s="217"/>
      <c r="H492" s="220">
        <v>39.274999999999999</v>
      </c>
      <c r="I492" s="221"/>
      <c r="J492" s="217"/>
      <c r="K492" s="217"/>
      <c r="L492" s="222"/>
      <c r="M492" s="223"/>
      <c r="N492" s="224"/>
      <c r="O492" s="224"/>
      <c r="P492" s="224"/>
      <c r="Q492" s="224"/>
      <c r="R492" s="224"/>
      <c r="S492" s="224"/>
      <c r="T492" s="225"/>
      <c r="AT492" s="226" t="s">
        <v>149</v>
      </c>
      <c r="AU492" s="226" t="s">
        <v>81</v>
      </c>
      <c r="AV492" s="12" t="s">
        <v>81</v>
      </c>
      <c r="AW492" s="12" t="s">
        <v>34</v>
      </c>
      <c r="AX492" s="12" t="s">
        <v>71</v>
      </c>
      <c r="AY492" s="226" t="s">
        <v>139</v>
      </c>
    </row>
    <row r="493" spans="2:65" s="12" customFormat="1">
      <c r="B493" s="216"/>
      <c r="C493" s="217"/>
      <c r="D493" s="206" t="s">
        <v>149</v>
      </c>
      <c r="E493" s="218" t="s">
        <v>21</v>
      </c>
      <c r="F493" s="219" t="s">
        <v>391</v>
      </c>
      <c r="G493" s="217"/>
      <c r="H493" s="220">
        <v>57.939</v>
      </c>
      <c r="I493" s="221"/>
      <c r="J493" s="217"/>
      <c r="K493" s="217"/>
      <c r="L493" s="222"/>
      <c r="M493" s="223"/>
      <c r="N493" s="224"/>
      <c r="O493" s="224"/>
      <c r="P493" s="224"/>
      <c r="Q493" s="224"/>
      <c r="R493" s="224"/>
      <c r="S493" s="224"/>
      <c r="T493" s="225"/>
      <c r="AT493" s="226" t="s">
        <v>149</v>
      </c>
      <c r="AU493" s="226" t="s">
        <v>81</v>
      </c>
      <c r="AV493" s="12" t="s">
        <v>81</v>
      </c>
      <c r="AW493" s="12" t="s">
        <v>34</v>
      </c>
      <c r="AX493" s="12" t="s">
        <v>71</v>
      </c>
      <c r="AY493" s="226" t="s">
        <v>139</v>
      </c>
    </row>
    <row r="494" spans="2:65" s="12" customFormat="1" ht="27">
      <c r="B494" s="216"/>
      <c r="C494" s="217"/>
      <c r="D494" s="206" t="s">
        <v>149</v>
      </c>
      <c r="E494" s="218" t="s">
        <v>21</v>
      </c>
      <c r="F494" s="219" t="s">
        <v>1063</v>
      </c>
      <c r="G494" s="217"/>
      <c r="H494" s="220">
        <v>8.9860000000000007</v>
      </c>
      <c r="I494" s="221"/>
      <c r="J494" s="217"/>
      <c r="K494" s="217"/>
      <c r="L494" s="222"/>
      <c r="M494" s="223"/>
      <c r="N494" s="224"/>
      <c r="O494" s="224"/>
      <c r="P494" s="224"/>
      <c r="Q494" s="224"/>
      <c r="R494" s="224"/>
      <c r="S494" s="224"/>
      <c r="T494" s="225"/>
      <c r="AT494" s="226" t="s">
        <v>149</v>
      </c>
      <c r="AU494" s="226" t="s">
        <v>81</v>
      </c>
      <c r="AV494" s="12" t="s">
        <v>81</v>
      </c>
      <c r="AW494" s="12" t="s">
        <v>34</v>
      </c>
      <c r="AX494" s="12" t="s">
        <v>71</v>
      </c>
      <c r="AY494" s="226" t="s">
        <v>139</v>
      </c>
    </row>
    <row r="495" spans="2:65" s="13" customFormat="1">
      <c r="B495" s="227"/>
      <c r="C495" s="228"/>
      <c r="D495" s="229" t="s">
        <v>149</v>
      </c>
      <c r="E495" s="230" t="s">
        <v>21</v>
      </c>
      <c r="F495" s="231" t="s">
        <v>160</v>
      </c>
      <c r="G495" s="228"/>
      <c r="H495" s="232">
        <v>106.2</v>
      </c>
      <c r="I495" s="233"/>
      <c r="J495" s="228"/>
      <c r="K495" s="228"/>
      <c r="L495" s="234"/>
      <c r="M495" s="235"/>
      <c r="N495" s="236"/>
      <c r="O495" s="236"/>
      <c r="P495" s="236"/>
      <c r="Q495" s="236"/>
      <c r="R495" s="236"/>
      <c r="S495" s="236"/>
      <c r="T495" s="237"/>
      <c r="AT495" s="238" t="s">
        <v>149</v>
      </c>
      <c r="AU495" s="238" t="s">
        <v>81</v>
      </c>
      <c r="AV495" s="13" t="s">
        <v>147</v>
      </c>
      <c r="AW495" s="13" t="s">
        <v>34</v>
      </c>
      <c r="AX495" s="13" t="s">
        <v>79</v>
      </c>
      <c r="AY495" s="238" t="s">
        <v>139</v>
      </c>
    </row>
    <row r="496" spans="2:65" s="1" customFormat="1" ht="31.5" customHeight="1">
      <c r="B496" s="40"/>
      <c r="C496" s="192" t="s">
        <v>1064</v>
      </c>
      <c r="D496" s="192" t="s">
        <v>142</v>
      </c>
      <c r="E496" s="193" t="s">
        <v>393</v>
      </c>
      <c r="F496" s="194" t="s">
        <v>394</v>
      </c>
      <c r="G496" s="195" t="s">
        <v>145</v>
      </c>
      <c r="H496" s="196">
        <v>106.2</v>
      </c>
      <c r="I496" s="197"/>
      <c r="J496" s="198">
        <f>ROUND(I496*H496,2)</f>
        <v>0</v>
      </c>
      <c r="K496" s="194" t="s">
        <v>146</v>
      </c>
      <c r="L496" s="60"/>
      <c r="M496" s="199" t="s">
        <v>21</v>
      </c>
      <c r="N496" s="200" t="s">
        <v>42</v>
      </c>
      <c r="O496" s="41"/>
      <c r="P496" s="201">
        <f>O496*H496</f>
        <v>0</v>
      </c>
      <c r="Q496" s="201">
        <v>2.9E-4</v>
      </c>
      <c r="R496" s="201">
        <f>Q496*H496</f>
        <v>3.0798000000000002E-2</v>
      </c>
      <c r="S496" s="201">
        <v>0</v>
      </c>
      <c r="T496" s="202">
        <f>S496*H496</f>
        <v>0</v>
      </c>
      <c r="AR496" s="23" t="s">
        <v>233</v>
      </c>
      <c r="AT496" s="23" t="s">
        <v>142</v>
      </c>
      <c r="AU496" s="23" t="s">
        <v>81</v>
      </c>
      <c r="AY496" s="23" t="s">
        <v>139</v>
      </c>
      <c r="BE496" s="203">
        <f>IF(N496="základní",J496,0)</f>
        <v>0</v>
      </c>
      <c r="BF496" s="203">
        <f>IF(N496="snížená",J496,0)</f>
        <v>0</v>
      </c>
      <c r="BG496" s="203">
        <f>IF(N496="zákl. přenesená",J496,0)</f>
        <v>0</v>
      </c>
      <c r="BH496" s="203">
        <f>IF(N496="sníž. přenesená",J496,0)</f>
        <v>0</v>
      </c>
      <c r="BI496" s="203">
        <f>IF(N496="nulová",J496,0)</f>
        <v>0</v>
      </c>
      <c r="BJ496" s="23" t="s">
        <v>79</v>
      </c>
      <c r="BK496" s="203">
        <f>ROUND(I496*H496,2)</f>
        <v>0</v>
      </c>
      <c r="BL496" s="23" t="s">
        <v>233</v>
      </c>
      <c r="BM496" s="23" t="s">
        <v>1065</v>
      </c>
    </row>
    <row r="497" spans="2:65" s="1" customFormat="1" ht="22.5" customHeight="1">
      <c r="B497" s="40"/>
      <c r="C497" s="192" t="s">
        <v>1066</v>
      </c>
      <c r="D497" s="192" t="s">
        <v>142</v>
      </c>
      <c r="E497" s="193" t="s">
        <v>533</v>
      </c>
      <c r="F497" s="194" t="s">
        <v>534</v>
      </c>
      <c r="G497" s="195" t="s">
        <v>145</v>
      </c>
      <c r="H497" s="196">
        <v>5.32</v>
      </c>
      <c r="I497" s="197"/>
      <c r="J497" s="198">
        <f>ROUND(I497*H497,2)</f>
        <v>0</v>
      </c>
      <c r="K497" s="194" t="s">
        <v>146</v>
      </c>
      <c r="L497" s="60"/>
      <c r="M497" s="199" t="s">
        <v>21</v>
      </c>
      <c r="N497" s="200" t="s">
        <v>42</v>
      </c>
      <c r="O497" s="41"/>
      <c r="P497" s="201">
        <f>O497*H497</f>
        <v>0</v>
      </c>
      <c r="Q497" s="201">
        <v>8.9300000000000004E-3</v>
      </c>
      <c r="R497" s="201">
        <f>Q497*H497</f>
        <v>4.7507600000000004E-2</v>
      </c>
      <c r="S497" s="201">
        <v>0</v>
      </c>
      <c r="T497" s="202">
        <f>S497*H497</f>
        <v>0</v>
      </c>
      <c r="AR497" s="23" t="s">
        <v>233</v>
      </c>
      <c r="AT497" s="23" t="s">
        <v>142</v>
      </c>
      <c r="AU497" s="23" t="s">
        <v>81</v>
      </c>
      <c r="AY497" s="23" t="s">
        <v>139</v>
      </c>
      <c r="BE497" s="203">
        <f>IF(N497="základní",J497,0)</f>
        <v>0</v>
      </c>
      <c r="BF497" s="203">
        <f>IF(N497="snížená",J497,0)</f>
        <v>0</v>
      </c>
      <c r="BG497" s="203">
        <f>IF(N497="zákl. přenesená",J497,0)</f>
        <v>0</v>
      </c>
      <c r="BH497" s="203">
        <f>IF(N497="sníž. přenesená",J497,0)</f>
        <v>0</v>
      </c>
      <c r="BI497" s="203">
        <f>IF(N497="nulová",J497,0)</f>
        <v>0</v>
      </c>
      <c r="BJ497" s="23" t="s">
        <v>79</v>
      </c>
      <c r="BK497" s="203">
        <f>ROUND(I497*H497,2)</f>
        <v>0</v>
      </c>
      <c r="BL497" s="23" t="s">
        <v>233</v>
      </c>
      <c r="BM497" s="23" t="s">
        <v>1067</v>
      </c>
    </row>
    <row r="498" spans="2:65" s="11" customFormat="1">
      <c r="B498" s="204"/>
      <c r="C498" s="205"/>
      <c r="D498" s="206" t="s">
        <v>149</v>
      </c>
      <c r="E498" s="207" t="s">
        <v>21</v>
      </c>
      <c r="F498" s="208" t="s">
        <v>150</v>
      </c>
      <c r="G498" s="205"/>
      <c r="H498" s="209" t="s">
        <v>21</v>
      </c>
      <c r="I498" s="210"/>
      <c r="J498" s="205"/>
      <c r="K498" s="205"/>
      <c r="L498" s="211"/>
      <c r="M498" s="212"/>
      <c r="N498" s="213"/>
      <c r="O498" s="213"/>
      <c r="P498" s="213"/>
      <c r="Q498" s="213"/>
      <c r="R498" s="213"/>
      <c r="S498" s="213"/>
      <c r="T498" s="214"/>
      <c r="AT498" s="215" t="s">
        <v>149</v>
      </c>
      <c r="AU498" s="215" t="s">
        <v>81</v>
      </c>
      <c r="AV498" s="11" t="s">
        <v>79</v>
      </c>
      <c r="AW498" s="11" t="s">
        <v>34</v>
      </c>
      <c r="AX498" s="11" t="s">
        <v>71</v>
      </c>
      <c r="AY498" s="215" t="s">
        <v>139</v>
      </c>
    </row>
    <row r="499" spans="2:65" s="12" customFormat="1">
      <c r="B499" s="216"/>
      <c r="C499" s="217"/>
      <c r="D499" s="206" t="s">
        <v>149</v>
      </c>
      <c r="E499" s="218" t="s">
        <v>21</v>
      </c>
      <c r="F499" s="219" t="s">
        <v>1068</v>
      </c>
      <c r="G499" s="217"/>
      <c r="H499" s="220">
        <v>5.32</v>
      </c>
      <c r="I499" s="221"/>
      <c r="J499" s="217"/>
      <c r="K499" s="217"/>
      <c r="L499" s="222"/>
      <c r="M499" s="264"/>
      <c r="N499" s="265"/>
      <c r="O499" s="265"/>
      <c r="P499" s="265"/>
      <c r="Q499" s="265"/>
      <c r="R499" s="265"/>
      <c r="S499" s="265"/>
      <c r="T499" s="266"/>
      <c r="AT499" s="226" t="s">
        <v>149</v>
      </c>
      <c r="AU499" s="226" t="s">
        <v>81</v>
      </c>
      <c r="AV499" s="12" t="s">
        <v>81</v>
      </c>
      <c r="AW499" s="12" t="s">
        <v>34</v>
      </c>
      <c r="AX499" s="12" t="s">
        <v>79</v>
      </c>
      <c r="AY499" s="226" t="s">
        <v>139</v>
      </c>
    </row>
    <row r="500" spans="2:65" s="1" customFormat="1" ht="6.95" customHeight="1">
      <c r="B500" s="55"/>
      <c r="C500" s="56"/>
      <c r="D500" s="56"/>
      <c r="E500" s="56"/>
      <c r="F500" s="56"/>
      <c r="G500" s="56"/>
      <c r="H500" s="56"/>
      <c r="I500" s="138"/>
      <c r="J500" s="56"/>
      <c r="K500" s="56"/>
      <c r="L500" s="60"/>
    </row>
  </sheetData>
  <sheetProtection password="CC35" sheet="1" objects="1" scenarios="1" formatCells="0" formatColumns="0" formatRows="0" sort="0" autoFilter="0"/>
  <autoFilter ref="C95:K499"/>
  <mergeCells count="9">
    <mergeCell ref="E86:H86"/>
    <mergeCell ref="E88:H8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86" t="s">
        <v>92</v>
      </c>
      <c r="H1" s="386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22.5" customHeight="1">
      <c r="B7" s="27"/>
      <c r="C7" s="28"/>
      <c r="D7" s="28"/>
      <c r="E7" s="387" t="str">
        <f>'Rekapitulace stavby'!K6</f>
        <v>ZŠ U Stadionu 756, Chrudim - modernizace počítačových učeben a oprava WC</v>
      </c>
      <c r="F7" s="388"/>
      <c r="G7" s="388"/>
      <c r="H7" s="388"/>
      <c r="I7" s="116"/>
      <c r="J7" s="28"/>
      <c r="K7" s="30"/>
    </row>
    <row r="8" spans="1:70" s="1" customFormat="1" ht="15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89" t="s">
        <v>1069</v>
      </c>
      <c r="F9" s="390"/>
      <c r="G9" s="390"/>
      <c r="H9" s="390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6. 7. 2017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18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18" t="s">
        <v>29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35</v>
      </c>
      <c r="E23" s="41"/>
      <c r="F23" s="41"/>
      <c r="G23" s="41"/>
      <c r="H23" s="41"/>
      <c r="I23" s="117"/>
      <c r="J23" s="41"/>
      <c r="K23" s="44"/>
    </row>
    <row r="24" spans="2:11" s="6" customFormat="1" ht="22.5" customHeight="1">
      <c r="B24" s="120"/>
      <c r="C24" s="121"/>
      <c r="D24" s="121"/>
      <c r="E24" s="379" t="s">
        <v>21</v>
      </c>
      <c r="F24" s="379"/>
      <c r="G24" s="379"/>
      <c r="H24" s="379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ROUND(SUM(BE81:BE98), 2)</f>
        <v>0</v>
      </c>
      <c r="G30" s="41"/>
      <c r="H30" s="41"/>
      <c r="I30" s="130">
        <v>0.21</v>
      </c>
      <c r="J30" s="129">
        <f>ROUND(ROUND((SUM(BE81:BE98)),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ROUND(SUM(BF81:BF98), 2)</f>
        <v>0</v>
      </c>
      <c r="G31" s="41"/>
      <c r="H31" s="41"/>
      <c r="I31" s="130">
        <v>0.15</v>
      </c>
      <c r="J31" s="129">
        <f>ROUND(ROUND((SUM(BF81:BF98)),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ROUND(SUM(BG81:BG98),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ROUND(SUM(BH81:BH98),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ROUND(SUM(BI81:BI98),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100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22.5" customHeight="1">
      <c r="B45" s="40"/>
      <c r="C45" s="41"/>
      <c r="D45" s="41"/>
      <c r="E45" s="387" t="str">
        <f>E7</f>
        <v>ZŠ U Stadionu 756, Chrudim - modernizace počítačových učeben a oprava WC</v>
      </c>
      <c r="F45" s="388"/>
      <c r="G45" s="388"/>
      <c r="H45" s="388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23.25" customHeight="1">
      <c r="B47" s="40"/>
      <c r="C47" s="41"/>
      <c r="D47" s="41"/>
      <c r="E47" s="389" t="str">
        <f>E9</f>
        <v>09 - VRN</v>
      </c>
      <c r="F47" s="390"/>
      <c r="G47" s="390"/>
      <c r="H47" s="390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8" t="s">
        <v>25</v>
      </c>
      <c r="J49" s="119" t="str">
        <f>IF(J12="","",J12)</f>
        <v>6. 7. 2017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18" t="s">
        <v>32</v>
      </c>
      <c r="J51" s="34" t="str">
        <f>E21</f>
        <v>Ing. Josef Dvořák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17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101</v>
      </c>
      <c r="D54" s="131"/>
      <c r="E54" s="131"/>
      <c r="F54" s="131"/>
      <c r="G54" s="131"/>
      <c r="H54" s="131"/>
      <c r="I54" s="144"/>
      <c r="J54" s="145" t="s">
        <v>102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103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104</v>
      </c>
    </row>
    <row r="57" spans="2:47" s="7" customFormat="1" ht="24.95" customHeight="1">
      <c r="B57" s="148"/>
      <c r="C57" s="149"/>
      <c r="D57" s="150" t="s">
        <v>1070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1071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8" customFormat="1" ht="19.899999999999999" customHeight="1">
      <c r="B59" s="155"/>
      <c r="C59" s="156"/>
      <c r="D59" s="157" t="s">
        <v>1072</v>
      </c>
      <c r="E59" s="158"/>
      <c r="F59" s="158"/>
      <c r="G59" s="158"/>
      <c r="H59" s="158"/>
      <c r="I59" s="159"/>
      <c r="J59" s="160">
        <f>J87</f>
        <v>0</v>
      </c>
      <c r="K59" s="161"/>
    </row>
    <row r="60" spans="2:47" s="8" customFormat="1" ht="19.899999999999999" customHeight="1">
      <c r="B60" s="155"/>
      <c r="C60" s="156"/>
      <c r="D60" s="157" t="s">
        <v>1073</v>
      </c>
      <c r="E60" s="158"/>
      <c r="F60" s="158"/>
      <c r="G60" s="158"/>
      <c r="H60" s="158"/>
      <c r="I60" s="159"/>
      <c r="J60" s="160">
        <f>J92</f>
        <v>0</v>
      </c>
      <c r="K60" s="161"/>
    </row>
    <row r="61" spans="2:47" s="8" customFormat="1" ht="19.899999999999999" customHeight="1">
      <c r="B61" s="155"/>
      <c r="C61" s="156"/>
      <c r="D61" s="157" t="s">
        <v>1074</v>
      </c>
      <c r="E61" s="158"/>
      <c r="F61" s="158"/>
      <c r="G61" s="158"/>
      <c r="H61" s="158"/>
      <c r="I61" s="159"/>
      <c r="J61" s="160">
        <f>J96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123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22.5" customHeight="1">
      <c r="B71" s="40"/>
      <c r="C71" s="62"/>
      <c r="D71" s="62"/>
      <c r="E71" s="383" t="str">
        <f>E7</f>
        <v>ZŠ U Stadionu 756, Chrudim - modernizace počítačových učeben a oprava WC</v>
      </c>
      <c r="F71" s="384"/>
      <c r="G71" s="384"/>
      <c r="H71" s="384"/>
      <c r="I71" s="162"/>
      <c r="J71" s="62"/>
      <c r="K71" s="62"/>
      <c r="L71" s="60"/>
    </row>
    <row r="72" spans="2:20" s="1" customFormat="1" ht="14.45" customHeight="1">
      <c r="B72" s="40"/>
      <c r="C72" s="64" t="s">
        <v>97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23.25" customHeight="1">
      <c r="B73" s="40"/>
      <c r="C73" s="62"/>
      <c r="D73" s="62"/>
      <c r="E73" s="351" t="str">
        <f>E9</f>
        <v>09 - VRN</v>
      </c>
      <c r="F73" s="385"/>
      <c r="G73" s="385"/>
      <c r="H73" s="385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 xml:space="preserve"> </v>
      </c>
      <c r="G75" s="62"/>
      <c r="H75" s="62"/>
      <c r="I75" s="164" t="s">
        <v>25</v>
      </c>
      <c r="J75" s="72" t="str">
        <f>IF(J12="","",J12)</f>
        <v>6. 7. 2017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 ht="15">
      <c r="B77" s="40"/>
      <c r="C77" s="64" t="s">
        <v>27</v>
      </c>
      <c r="D77" s="62"/>
      <c r="E77" s="62"/>
      <c r="F77" s="163" t="str">
        <f>E15</f>
        <v xml:space="preserve"> </v>
      </c>
      <c r="G77" s="62"/>
      <c r="H77" s="62"/>
      <c r="I77" s="164" t="s">
        <v>32</v>
      </c>
      <c r="J77" s="163" t="str">
        <f>E21</f>
        <v>Ing. Josef Dvořák</v>
      </c>
      <c r="K77" s="62"/>
      <c r="L77" s="60"/>
    </row>
    <row r="78" spans="2:20" s="1" customFormat="1" ht="14.45" customHeight="1">
      <c r="B78" s="40"/>
      <c r="C78" s="64" t="s">
        <v>30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124</v>
      </c>
      <c r="D80" s="167" t="s">
        <v>56</v>
      </c>
      <c r="E80" s="167" t="s">
        <v>52</v>
      </c>
      <c r="F80" s="167" t="s">
        <v>125</v>
      </c>
      <c r="G80" s="167" t="s">
        <v>126</v>
      </c>
      <c r="H80" s="167" t="s">
        <v>127</v>
      </c>
      <c r="I80" s="168" t="s">
        <v>128</v>
      </c>
      <c r="J80" s="167" t="s">
        <v>102</v>
      </c>
      <c r="K80" s="169" t="s">
        <v>129</v>
      </c>
      <c r="L80" s="170"/>
      <c r="M80" s="80" t="s">
        <v>130</v>
      </c>
      <c r="N80" s="81" t="s">
        <v>41</v>
      </c>
      <c r="O80" s="81" t="s">
        <v>131</v>
      </c>
      <c r="P80" s="81" t="s">
        <v>132</v>
      </c>
      <c r="Q80" s="81" t="s">
        <v>133</v>
      </c>
      <c r="R80" s="81" t="s">
        <v>134</v>
      </c>
      <c r="S80" s="81" t="s">
        <v>135</v>
      </c>
      <c r="T80" s="82" t="s">
        <v>136</v>
      </c>
    </row>
    <row r="81" spans="2:65" s="1" customFormat="1" ht="29.25" customHeight="1">
      <c r="B81" s="40"/>
      <c r="C81" s="86" t="s">
        <v>103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</f>
        <v>0</v>
      </c>
      <c r="Q81" s="84"/>
      <c r="R81" s="172">
        <f>R82</f>
        <v>0</v>
      </c>
      <c r="S81" s="84"/>
      <c r="T81" s="173">
        <f>T82</f>
        <v>0</v>
      </c>
      <c r="AT81" s="23" t="s">
        <v>70</v>
      </c>
      <c r="AU81" s="23" t="s">
        <v>104</v>
      </c>
      <c r="BK81" s="174">
        <f>BK82</f>
        <v>0</v>
      </c>
    </row>
    <row r="82" spans="2:65" s="10" customFormat="1" ht="37.35" customHeight="1">
      <c r="B82" s="175"/>
      <c r="C82" s="176"/>
      <c r="D82" s="177" t="s">
        <v>70</v>
      </c>
      <c r="E82" s="178" t="s">
        <v>89</v>
      </c>
      <c r="F82" s="178" t="s">
        <v>1075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P83+P87+P92+P96</f>
        <v>0</v>
      </c>
      <c r="Q82" s="183"/>
      <c r="R82" s="184">
        <f>R83+R87+R92+R96</f>
        <v>0</v>
      </c>
      <c r="S82" s="183"/>
      <c r="T82" s="185">
        <f>T83+T87+T92+T96</f>
        <v>0</v>
      </c>
      <c r="AR82" s="186" t="s">
        <v>168</v>
      </c>
      <c r="AT82" s="187" t="s">
        <v>70</v>
      </c>
      <c r="AU82" s="187" t="s">
        <v>71</v>
      </c>
      <c r="AY82" s="186" t="s">
        <v>139</v>
      </c>
      <c r="BK82" s="188">
        <f>BK83+BK87+BK92+BK96</f>
        <v>0</v>
      </c>
    </row>
    <row r="83" spans="2:65" s="10" customFormat="1" ht="19.899999999999999" customHeight="1">
      <c r="B83" s="175"/>
      <c r="C83" s="176"/>
      <c r="D83" s="189" t="s">
        <v>70</v>
      </c>
      <c r="E83" s="190" t="s">
        <v>1076</v>
      </c>
      <c r="F83" s="190" t="s">
        <v>1077</v>
      </c>
      <c r="G83" s="176"/>
      <c r="H83" s="176"/>
      <c r="I83" s="179"/>
      <c r="J83" s="191">
        <f>BK83</f>
        <v>0</v>
      </c>
      <c r="K83" s="176"/>
      <c r="L83" s="181"/>
      <c r="M83" s="182"/>
      <c r="N83" s="183"/>
      <c r="O83" s="183"/>
      <c r="P83" s="184">
        <f>SUM(P84:P86)</f>
        <v>0</v>
      </c>
      <c r="Q83" s="183"/>
      <c r="R83" s="184">
        <f>SUM(R84:R86)</f>
        <v>0</v>
      </c>
      <c r="S83" s="183"/>
      <c r="T83" s="185">
        <f>SUM(T84:T86)</f>
        <v>0</v>
      </c>
      <c r="AR83" s="186" t="s">
        <v>168</v>
      </c>
      <c r="AT83" s="187" t="s">
        <v>70</v>
      </c>
      <c r="AU83" s="187" t="s">
        <v>79</v>
      </c>
      <c r="AY83" s="186" t="s">
        <v>139</v>
      </c>
      <c r="BK83" s="188">
        <f>SUM(BK84:BK86)</f>
        <v>0</v>
      </c>
    </row>
    <row r="84" spans="2:65" s="1" customFormat="1" ht="31.5" customHeight="1">
      <c r="B84" s="40"/>
      <c r="C84" s="192" t="s">
        <v>79</v>
      </c>
      <c r="D84" s="192" t="s">
        <v>142</v>
      </c>
      <c r="E84" s="193" t="s">
        <v>1078</v>
      </c>
      <c r="F84" s="194" t="s">
        <v>1079</v>
      </c>
      <c r="G84" s="195" t="s">
        <v>250</v>
      </c>
      <c r="H84" s="196">
        <v>1</v>
      </c>
      <c r="I84" s="197"/>
      <c r="J84" s="198">
        <f>ROUND(I84*H84,2)</f>
        <v>0</v>
      </c>
      <c r="K84" s="194" t="s">
        <v>1080</v>
      </c>
      <c r="L84" s="60"/>
      <c r="M84" s="199" t="s">
        <v>21</v>
      </c>
      <c r="N84" s="200" t="s">
        <v>42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1081</v>
      </c>
      <c r="AT84" s="23" t="s">
        <v>142</v>
      </c>
      <c r="AU84" s="23" t="s">
        <v>81</v>
      </c>
      <c r="AY84" s="23" t="s">
        <v>139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79</v>
      </c>
      <c r="BK84" s="203">
        <f>ROUND(I84*H84,2)</f>
        <v>0</v>
      </c>
      <c r="BL84" s="23" t="s">
        <v>1081</v>
      </c>
      <c r="BM84" s="23" t="s">
        <v>1082</v>
      </c>
    </row>
    <row r="85" spans="2:65" s="12" customFormat="1">
      <c r="B85" s="216"/>
      <c r="C85" s="217"/>
      <c r="D85" s="229" t="s">
        <v>149</v>
      </c>
      <c r="E85" s="239" t="s">
        <v>21</v>
      </c>
      <c r="F85" s="240" t="s">
        <v>1083</v>
      </c>
      <c r="G85" s="217"/>
      <c r="H85" s="241">
        <v>1</v>
      </c>
      <c r="I85" s="221"/>
      <c r="J85" s="217"/>
      <c r="K85" s="217"/>
      <c r="L85" s="222"/>
      <c r="M85" s="223"/>
      <c r="N85" s="224"/>
      <c r="O85" s="224"/>
      <c r="P85" s="224"/>
      <c r="Q85" s="224"/>
      <c r="R85" s="224"/>
      <c r="S85" s="224"/>
      <c r="T85" s="225"/>
      <c r="AT85" s="226" t="s">
        <v>149</v>
      </c>
      <c r="AU85" s="226" t="s">
        <v>81</v>
      </c>
      <c r="AV85" s="12" t="s">
        <v>81</v>
      </c>
      <c r="AW85" s="12" t="s">
        <v>34</v>
      </c>
      <c r="AX85" s="12" t="s">
        <v>79</v>
      </c>
      <c r="AY85" s="226" t="s">
        <v>139</v>
      </c>
    </row>
    <row r="86" spans="2:65" s="1" customFormat="1" ht="31.5" customHeight="1">
      <c r="B86" s="40"/>
      <c r="C86" s="192" t="s">
        <v>81</v>
      </c>
      <c r="D86" s="192" t="s">
        <v>142</v>
      </c>
      <c r="E86" s="193" t="s">
        <v>1084</v>
      </c>
      <c r="F86" s="194" t="s">
        <v>1085</v>
      </c>
      <c r="G86" s="195" t="s">
        <v>250</v>
      </c>
      <c r="H86" s="196">
        <v>1</v>
      </c>
      <c r="I86" s="197"/>
      <c r="J86" s="198">
        <f>ROUND(I86*H86,2)</f>
        <v>0</v>
      </c>
      <c r="K86" s="194" t="s">
        <v>1080</v>
      </c>
      <c r="L86" s="60"/>
      <c r="M86" s="199" t="s">
        <v>21</v>
      </c>
      <c r="N86" s="200" t="s">
        <v>42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1081</v>
      </c>
      <c r="AT86" s="23" t="s">
        <v>142</v>
      </c>
      <c r="AU86" s="23" t="s">
        <v>81</v>
      </c>
      <c r="AY86" s="23" t="s">
        <v>139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79</v>
      </c>
      <c r="BK86" s="203">
        <f>ROUND(I86*H86,2)</f>
        <v>0</v>
      </c>
      <c r="BL86" s="23" t="s">
        <v>1081</v>
      </c>
      <c r="BM86" s="23" t="s">
        <v>1086</v>
      </c>
    </row>
    <row r="87" spans="2:65" s="10" customFormat="1" ht="29.85" customHeight="1">
      <c r="B87" s="175"/>
      <c r="C87" s="176"/>
      <c r="D87" s="189" t="s">
        <v>70</v>
      </c>
      <c r="E87" s="190" t="s">
        <v>1087</v>
      </c>
      <c r="F87" s="190" t="s">
        <v>1088</v>
      </c>
      <c r="G87" s="176"/>
      <c r="H87" s="176"/>
      <c r="I87" s="179"/>
      <c r="J87" s="191">
        <f>BK87</f>
        <v>0</v>
      </c>
      <c r="K87" s="176"/>
      <c r="L87" s="181"/>
      <c r="M87" s="182"/>
      <c r="N87" s="183"/>
      <c r="O87" s="183"/>
      <c r="P87" s="184">
        <f>SUM(P88:P91)</f>
        <v>0</v>
      </c>
      <c r="Q87" s="183"/>
      <c r="R87" s="184">
        <f>SUM(R88:R91)</f>
        <v>0</v>
      </c>
      <c r="S87" s="183"/>
      <c r="T87" s="185">
        <f>SUM(T88:T91)</f>
        <v>0</v>
      </c>
      <c r="AR87" s="186" t="s">
        <v>168</v>
      </c>
      <c r="AT87" s="187" t="s">
        <v>70</v>
      </c>
      <c r="AU87" s="187" t="s">
        <v>79</v>
      </c>
      <c r="AY87" s="186" t="s">
        <v>139</v>
      </c>
      <c r="BK87" s="188">
        <f>SUM(BK88:BK91)</f>
        <v>0</v>
      </c>
    </row>
    <row r="88" spans="2:65" s="1" customFormat="1" ht="22.5" customHeight="1">
      <c r="B88" s="40"/>
      <c r="C88" s="192" t="s">
        <v>140</v>
      </c>
      <c r="D88" s="192" t="s">
        <v>142</v>
      </c>
      <c r="E88" s="193" t="s">
        <v>1089</v>
      </c>
      <c r="F88" s="194" t="s">
        <v>1090</v>
      </c>
      <c r="G88" s="195" t="s">
        <v>250</v>
      </c>
      <c r="H88" s="196">
        <v>1</v>
      </c>
      <c r="I88" s="197"/>
      <c r="J88" s="198">
        <f>ROUND(I88*H88,2)</f>
        <v>0</v>
      </c>
      <c r="K88" s="194" t="s">
        <v>1080</v>
      </c>
      <c r="L88" s="60"/>
      <c r="M88" s="199" t="s">
        <v>21</v>
      </c>
      <c r="N88" s="200" t="s">
        <v>42</v>
      </c>
      <c r="O88" s="41"/>
      <c r="P88" s="201">
        <f>O88*H88</f>
        <v>0</v>
      </c>
      <c r="Q88" s="201">
        <v>0</v>
      </c>
      <c r="R88" s="201">
        <f>Q88*H88</f>
        <v>0</v>
      </c>
      <c r="S88" s="201">
        <v>0</v>
      </c>
      <c r="T88" s="202">
        <f>S88*H88</f>
        <v>0</v>
      </c>
      <c r="AR88" s="23" t="s">
        <v>1081</v>
      </c>
      <c r="AT88" s="23" t="s">
        <v>142</v>
      </c>
      <c r="AU88" s="23" t="s">
        <v>81</v>
      </c>
      <c r="AY88" s="23" t="s">
        <v>139</v>
      </c>
      <c r="BE88" s="203">
        <f>IF(N88="základní",J88,0)</f>
        <v>0</v>
      </c>
      <c r="BF88" s="203">
        <f>IF(N88="snížená",J88,0)</f>
        <v>0</v>
      </c>
      <c r="BG88" s="203">
        <f>IF(N88="zákl. přenesená",J88,0)</f>
        <v>0</v>
      </c>
      <c r="BH88" s="203">
        <f>IF(N88="sníž. přenesená",J88,0)</f>
        <v>0</v>
      </c>
      <c r="BI88" s="203">
        <f>IF(N88="nulová",J88,0)</f>
        <v>0</v>
      </c>
      <c r="BJ88" s="23" t="s">
        <v>79</v>
      </c>
      <c r="BK88" s="203">
        <f>ROUND(I88*H88,2)</f>
        <v>0</v>
      </c>
      <c r="BL88" s="23" t="s">
        <v>1081</v>
      </c>
      <c r="BM88" s="23" t="s">
        <v>1091</v>
      </c>
    </row>
    <row r="89" spans="2:65" s="11" customFormat="1">
      <c r="B89" s="204"/>
      <c r="C89" s="205"/>
      <c r="D89" s="206" t="s">
        <v>149</v>
      </c>
      <c r="E89" s="207" t="s">
        <v>21</v>
      </c>
      <c r="F89" s="208" t="s">
        <v>1092</v>
      </c>
      <c r="G89" s="205"/>
      <c r="H89" s="209" t="s">
        <v>21</v>
      </c>
      <c r="I89" s="210"/>
      <c r="J89" s="205"/>
      <c r="K89" s="205"/>
      <c r="L89" s="211"/>
      <c r="M89" s="212"/>
      <c r="N89" s="213"/>
      <c r="O89" s="213"/>
      <c r="P89" s="213"/>
      <c r="Q89" s="213"/>
      <c r="R89" s="213"/>
      <c r="S89" s="213"/>
      <c r="T89" s="214"/>
      <c r="AT89" s="215" t="s">
        <v>149</v>
      </c>
      <c r="AU89" s="215" t="s">
        <v>81</v>
      </c>
      <c r="AV89" s="11" t="s">
        <v>79</v>
      </c>
      <c r="AW89" s="11" t="s">
        <v>34</v>
      </c>
      <c r="AX89" s="11" t="s">
        <v>71</v>
      </c>
      <c r="AY89" s="215" t="s">
        <v>139</v>
      </c>
    </row>
    <row r="90" spans="2:65" s="12" customFormat="1" ht="27">
      <c r="B90" s="216"/>
      <c r="C90" s="217"/>
      <c r="D90" s="206" t="s">
        <v>149</v>
      </c>
      <c r="E90" s="218" t="s">
        <v>21</v>
      </c>
      <c r="F90" s="219" t="s">
        <v>1093</v>
      </c>
      <c r="G90" s="217"/>
      <c r="H90" s="220">
        <v>1</v>
      </c>
      <c r="I90" s="221"/>
      <c r="J90" s="217"/>
      <c r="K90" s="217"/>
      <c r="L90" s="222"/>
      <c r="M90" s="223"/>
      <c r="N90" s="224"/>
      <c r="O90" s="224"/>
      <c r="P90" s="224"/>
      <c r="Q90" s="224"/>
      <c r="R90" s="224"/>
      <c r="S90" s="224"/>
      <c r="T90" s="225"/>
      <c r="AT90" s="226" t="s">
        <v>149</v>
      </c>
      <c r="AU90" s="226" t="s">
        <v>81</v>
      </c>
      <c r="AV90" s="12" t="s">
        <v>81</v>
      </c>
      <c r="AW90" s="12" t="s">
        <v>34</v>
      </c>
      <c r="AX90" s="12" t="s">
        <v>71</v>
      </c>
      <c r="AY90" s="226" t="s">
        <v>139</v>
      </c>
    </row>
    <row r="91" spans="2:65" s="13" customFormat="1">
      <c r="B91" s="227"/>
      <c r="C91" s="228"/>
      <c r="D91" s="206" t="s">
        <v>149</v>
      </c>
      <c r="E91" s="242" t="s">
        <v>21</v>
      </c>
      <c r="F91" s="243" t="s">
        <v>160</v>
      </c>
      <c r="G91" s="228"/>
      <c r="H91" s="244">
        <v>1</v>
      </c>
      <c r="I91" s="233"/>
      <c r="J91" s="228"/>
      <c r="K91" s="228"/>
      <c r="L91" s="234"/>
      <c r="M91" s="235"/>
      <c r="N91" s="236"/>
      <c r="O91" s="236"/>
      <c r="P91" s="236"/>
      <c r="Q91" s="236"/>
      <c r="R91" s="236"/>
      <c r="S91" s="236"/>
      <c r="T91" s="237"/>
      <c r="AT91" s="238" t="s">
        <v>149</v>
      </c>
      <c r="AU91" s="238" t="s">
        <v>81</v>
      </c>
      <c r="AV91" s="13" t="s">
        <v>147</v>
      </c>
      <c r="AW91" s="13" t="s">
        <v>34</v>
      </c>
      <c r="AX91" s="13" t="s">
        <v>79</v>
      </c>
      <c r="AY91" s="238" t="s">
        <v>139</v>
      </c>
    </row>
    <row r="92" spans="2:65" s="10" customFormat="1" ht="29.85" customHeight="1">
      <c r="B92" s="175"/>
      <c r="C92" s="176"/>
      <c r="D92" s="189" t="s">
        <v>70</v>
      </c>
      <c r="E92" s="190" t="s">
        <v>1094</v>
      </c>
      <c r="F92" s="190" t="s">
        <v>1095</v>
      </c>
      <c r="G92" s="176"/>
      <c r="H92" s="176"/>
      <c r="I92" s="179"/>
      <c r="J92" s="191">
        <f>BK92</f>
        <v>0</v>
      </c>
      <c r="K92" s="176"/>
      <c r="L92" s="181"/>
      <c r="M92" s="182"/>
      <c r="N92" s="183"/>
      <c r="O92" s="183"/>
      <c r="P92" s="184">
        <f>SUM(P93:P95)</f>
        <v>0</v>
      </c>
      <c r="Q92" s="183"/>
      <c r="R92" s="184">
        <f>SUM(R93:R95)</f>
        <v>0</v>
      </c>
      <c r="S92" s="183"/>
      <c r="T92" s="185">
        <f>SUM(T93:T95)</f>
        <v>0</v>
      </c>
      <c r="AR92" s="186" t="s">
        <v>168</v>
      </c>
      <c r="AT92" s="187" t="s">
        <v>70</v>
      </c>
      <c r="AU92" s="187" t="s">
        <v>79</v>
      </c>
      <c r="AY92" s="186" t="s">
        <v>139</v>
      </c>
      <c r="BK92" s="188">
        <f>SUM(BK93:BK95)</f>
        <v>0</v>
      </c>
    </row>
    <row r="93" spans="2:65" s="1" customFormat="1" ht="31.5" customHeight="1">
      <c r="B93" s="40"/>
      <c r="C93" s="192" t="s">
        <v>147</v>
      </c>
      <c r="D93" s="192" t="s">
        <v>142</v>
      </c>
      <c r="E93" s="193" t="s">
        <v>1096</v>
      </c>
      <c r="F93" s="194" t="s">
        <v>1097</v>
      </c>
      <c r="G93" s="195" t="s">
        <v>250</v>
      </c>
      <c r="H93" s="196">
        <v>1</v>
      </c>
      <c r="I93" s="197"/>
      <c r="J93" s="198">
        <f>ROUND(I93*H93,2)</f>
        <v>0</v>
      </c>
      <c r="K93" s="194" t="s">
        <v>1080</v>
      </c>
      <c r="L93" s="60"/>
      <c r="M93" s="199" t="s">
        <v>21</v>
      </c>
      <c r="N93" s="200" t="s">
        <v>42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1081</v>
      </c>
      <c r="AT93" s="23" t="s">
        <v>142</v>
      </c>
      <c r="AU93" s="23" t="s">
        <v>81</v>
      </c>
      <c r="AY93" s="23" t="s">
        <v>139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79</v>
      </c>
      <c r="BK93" s="203">
        <f>ROUND(I93*H93,2)</f>
        <v>0</v>
      </c>
      <c r="BL93" s="23" t="s">
        <v>1081</v>
      </c>
      <c r="BM93" s="23" t="s">
        <v>1098</v>
      </c>
    </row>
    <row r="94" spans="2:65" s="12" customFormat="1" ht="27">
      <c r="B94" s="216"/>
      <c r="C94" s="217"/>
      <c r="D94" s="206" t="s">
        <v>149</v>
      </c>
      <c r="E94" s="218" t="s">
        <v>21</v>
      </c>
      <c r="F94" s="219" t="s">
        <v>1099</v>
      </c>
      <c r="G94" s="217"/>
      <c r="H94" s="220">
        <v>1</v>
      </c>
      <c r="I94" s="221"/>
      <c r="J94" s="217"/>
      <c r="K94" s="217"/>
      <c r="L94" s="222"/>
      <c r="M94" s="223"/>
      <c r="N94" s="224"/>
      <c r="O94" s="224"/>
      <c r="P94" s="224"/>
      <c r="Q94" s="224"/>
      <c r="R94" s="224"/>
      <c r="S94" s="224"/>
      <c r="T94" s="225"/>
      <c r="AT94" s="226" t="s">
        <v>149</v>
      </c>
      <c r="AU94" s="226" t="s">
        <v>81</v>
      </c>
      <c r="AV94" s="12" t="s">
        <v>81</v>
      </c>
      <c r="AW94" s="12" t="s">
        <v>34</v>
      </c>
      <c r="AX94" s="12" t="s">
        <v>71</v>
      </c>
      <c r="AY94" s="226" t="s">
        <v>139</v>
      </c>
    </row>
    <row r="95" spans="2:65" s="13" customFormat="1">
      <c r="B95" s="227"/>
      <c r="C95" s="228"/>
      <c r="D95" s="206" t="s">
        <v>149</v>
      </c>
      <c r="E95" s="242" t="s">
        <v>21</v>
      </c>
      <c r="F95" s="243" t="s">
        <v>160</v>
      </c>
      <c r="G95" s="228"/>
      <c r="H95" s="244">
        <v>1</v>
      </c>
      <c r="I95" s="233"/>
      <c r="J95" s="228"/>
      <c r="K95" s="228"/>
      <c r="L95" s="234"/>
      <c r="M95" s="235"/>
      <c r="N95" s="236"/>
      <c r="O95" s="236"/>
      <c r="P95" s="236"/>
      <c r="Q95" s="236"/>
      <c r="R95" s="236"/>
      <c r="S95" s="236"/>
      <c r="T95" s="237"/>
      <c r="AT95" s="238" t="s">
        <v>149</v>
      </c>
      <c r="AU95" s="238" t="s">
        <v>81</v>
      </c>
      <c r="AV95" s="13" t="s">
        <v>147</v>
      </c>
      <c r="AW95" s="13" t="s">
        <v>34</v>
      </c>
      <c r="AX95" s="13" t="s">
        <v>79</v>
      </c>
      <c r="AY95" s="238" t="s">
        <v>139</v>
      </c>
    </row>
    <row r="96" spans="2:65" s="10" customFormat="1" ht="29.85" customHeight="1">
      <c r="B96" s="175"/>
      <c r="C96" s="176"/>
      <c r="D96" s="189" t="s">
        <v>70</v>
      </c>
      <c r="E96" s="190" t="s">
        <v>1100</v>
      </c>
      <c r="F96" s="190" t="s">
        <v>1101</v>
      </c>
      <c r="G96" s="176"/>
      <c r="H96" s="176"/>
      <c r="I96" s="179"/>
      <c r="J96" s="191">
        <f>BK96</f>
        <v>0</v>
      </c>
      <c r="K96" s="176"/>
      <c r="L96" s="181"/>
      <c r="M96" s="182"/>
      <c r="N96" s="183"/>
      <c r="O96" s="183"/>
      <c r="P96" s="184">
        <f>SUM(P97:P98)</f>
        <v>0</v>
      </c>
      <c r="Q96" s="183"/>
      <c r="R96" s="184">
        <f>SUM(R97:R98)</f>
        <v>0</v>
      </c>
      <c r="S96" s="183"/>
      <c r="T96" s="185">
        <f>SUM(T97:T98)</f>
        <v>0</v>
      </c>
      <c r="AR96" s="186" t="s">
        <v>168</v>
      </c>
      <c r="AT96" s="187" t="s">
        <v>70</v>
      </c>
      <c r="AU96" s="187" t="s">
        <v>79</v>
      </c>
      <c r="AY96" s="186" t="s">
        <v>139</v>
      </c>
      <c r="BK96" s="188">
        <f>SUM(BK97:BK98)</f>
        <v>0</v>
      </c>
    </row>
    <row r="97" spans="2:65" s="1" customFormat="1" ht="22.5" customHeight="1">
      <c r="B97" s="40"/>
      <c r="C97" s="192" t="s">
        <v>168</v>
      </c>
      <c r="D97" s="192" t="s">
        <v>142</v>
      </c>
      <c r="E97" s="193" t="s">
        <v>1102</v>
      </c>
      <c r="F97" s="194" t="s">
        <v>1103</v>
      </c>
      <c r="G97" s="195" t="s">
        <v>250</v>
      </c>
      <c r="H97" s="196">
        <v>1</v>
      </c>
      <c r="I97" s="197"/>
      <c r="J97" s="198">
        <f>ROUND(I97*H97,2)</f>
        <v>0</v>
      </c>
      <c r="K97" s="194" t="s">
        <v>1080</v>
      </c>
      <c r="L97" s="60"/>
      <c r="M97" s="199" t="s">
        <v>21</v>
      </c>
      <c r="N97" s="200" t="s">
        <v>42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AR97" s="23" t="s">
        <v>1081</v>
      </c>
      <c r="AT97" s="23" t="s">
        <v>142</v>
      </c>
      <c r="AU97" s="23" t="s">
        <v>81</v>
      </c>
      <c r="AY97" s="23" t="s">
        <v>139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79</v>
      </c>
      <c r="BK97" s="203">
        <f>ROUND(I97*H97,2)</f>
        <v>0</v>
      </c>
      <c r="BL97" s="23" t="s">
        <v>1081</v>
      </c>
      <c r="BM97" s="23" t="s">
        <v>1104</v>
      </c>
    </row>
    <row r="98" spans="2:65" s="12" customFormat="1" ht="27">
      <c r="B98" s="216"/>
      <c r="C98" s="217"/>
      <c r="D98" s="206" t="s">
        <v>149</v>
      </c>
      <c r="E98" s="218" t="s">
        <v>21</v>
      </c>
      <c r="F98" s="219" t="s">
        <v>1105</v>
      </c>
      <c r="G98" s="217"/>
      <c r="H98" s="220">
        <v>1</v>
      </c>
      <c r="I98" s="221"/>
      <c r="J98" s="217"/>
      <c r="K98" s="217"/>
      <c r="L98" s="222"/>
      <c r="M98" s="264"/>
      <c r="N98" s="265"/>
      <c r="O98" s="265"/>
      <c r="P98" s="265"/>
      <c r="Q98" s="265"/>
      <c r="R98" s="265"/>
      <c r="S98" s="265"/>
      <c r="T98" s="266"/>
      <c r="AT98" s="226" t="s">
        <v>149</v>
      </c>
      <c r="AU98" s="226" t="s">
        <v>81</v>
      </c>
      <c r="AV98" s="12" t="s">
        <v>81</v>
      </c>
      <c r="AW98" s="12" t="s">
        <v>34</v>
      </c>
      <c r="AX98" s="12" t="s">
        <v>79</v>
      </c>
      <c r="AY98" s="226" t="s">
        <v>139</v>
      </c>
    </row>
    <row r="99" spans="2:65" s="1" customFormat="1" ht="6.95" customHeight="1">
      <c r="B99" s="55"/>
      <c r="C99" s="56"/>
      <c r="D99" s="56"/>
      <c r="E99" s="56"/>
      <c r="F99" s="56"/>
      <c r="G99" s="56"/>
      <c r="H99" s="56"/>
      <c r="I99" s="138"/>
      <c r="J99" s="56"/>
      <c r="K99" s="56"/>
      <c r="L99" s="60"/>
    </row>
  </sheetData>
  <sheetProtection password="CC35" sheet="1" objects="1" scenarios="1" formatCells="0" formatColumns="0" formatRows="0" sort="0" autoFilter="0"/>
  <autoFilter ref="C80:K98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7" customWidth="1"/>
    <col min="2" max="2" width="1.6640625" style="267" customWidth="1"/>
    <col min="3" max="4" width="5" style="267" customWidth="1"/>
    <col min="5" max="5" width="11.6640625" style="267" customWidth="1"/>
    <col min="6" max="6" width="9.1640625" style="267" customWidth="1"/>
    <col min="7" max="7" width="5" style="267" customWidth="1"/>
    <col min="8" max="8" width="77.83203125" style="267" customWidth="1"/>
    <col min="9" max="10" width="20" style="267" customWidth="1"/>
    <col min="11" max="11" width="1.6640625" style="267" customWidth="1"/>
  </cols>
  <sheetData>
    <row r="1" spans="2:11" ht="37.5" customHeight="1"/>
    <row r="2" spans="2:1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pans="2:11" s="14" customFormat="1" ht="45" customHeight="1">
      <c r="B3" s="271"/>
      <c r="C3" s="392" t="s">
        <v>1106</v>
      </c>
      <c r="D3" s="392"/>
      <c r="E3" s="392"/>
      <c r="F3" s="392"/>
      <c r="G3" s="392"/>
      <c r="H3" s="392"/>
      <c r="I3" s="392"/>
      <c r="J3" s="392"/>
      <c r="K3" s="272"/>
    </row>
    <row r="4" spans="2:11" ht="25.5" customHeight="1">
      <c r="B4" s="273"/>
      <c r="C4" s="393" t="s">
        <v>1107</v>
      </c>
      <c r="D4" s="393"/>
      <c r="E4" s="393"/>
      <c r="F4" s="393"/>
      <c r="G4" s="393"/>
      <c r="H4" s="393"/>
      <c r="I4" s="393"/>
      <c r="J4" s="393"/>
      <c r="K4" s="274"/>
    </row>
    <row r="5" spans="2:11" ht="5.25" customHeight="1">
      <c r="B5" s="273"/>
      <c r="C5" s="275"/>
      <c r="D5" s="275"/>
      <c r="E5" s="275"/>
      <c r="F5" s="275"/>
      <c r="G5" s="275"/>
      <c r="H5" s="275"/>
      <c r="I5" s="275"/>
      <c r="J5" s="275"/>
      <c r="K5" s="274"/>
    </row>
    <row r="6" spans="2:11" ht="15" customHeight="1">
      <c r="B6" s="273"/>
      <c r="C6" s="391" t="s">
        <v>1108</v>
      </c>
      <c r="D6" s="391"/>
      <c r="E6" s="391"/>
      <c r="F6" s="391"/>
      <c r="G6" s="391"/>
      <c r="H6" s="391"/>
      <c r="I6" s="391"/>
      <c r="J6" s="391"/>
      <c r="K6" s="274"/>
    </row>
    <row r="7" spans="2:11" ht="15" customHeight="1">
      <c r="B7" s="277"/>
      <c r="C7" s="391" t="s">
        <v>1109</v>
      </c>
      <c r="D7" s="391"/>
      <c r="E7" s="391"/>
      <c r="F7" s="391"/>
      <c r="G7" s="391"/>
      <c r="H7" s="391"/>
      <c r="I7" s="391"/>
      <c r="J7" s="391"/>
      <c r="K7" s="274"/>
    </row>
    <row r="8" spans="2:11" ht="12.75" customHeight="1">
      <c r="B8" s="277"/>
      <c r="C8" s="276"/>
      <c r="D8" s="276"/>
      <c r="E8" s="276"/>
      <c r="F8" s="276"/>
      <c r="G8" s="276"/>
      <c r="H8" s="276"/>
      <c r="I8" s="276"/>
      <c r="J8" s="276"/>
      <c r="K8" s="274"/>
    </row>
    <row r="9" spans="2:11" ht="15" customHeight="1">
      <c r="B9" s="277"/>
      <c r="C9" s="391" t="s">
        <v>1110</v>
      </c>
      <c r="D9" s="391"/>
      <c r="E9" s="391"/>
      <c r="F9" s="391"/>
      <c r="G9" s="391"/>
      <c r="H9" s="391"/>
      <c r="I9" s="391"/>
      <c r="J9" s="391"/>
      <c r="K9" s="274"/>
    </row>
    <row r="10" spans="2:11" ht="15" customHeight="1">
      <c r="B10" s="277"/>
      <c r="C10" s="276"/>
      <c r="D10" s="391" t="s">
        <v>1111</v>
      </c>
      <c r="E10" s="391"/>
      <c r="F10" s="391"/>
      <c r="G10" s="391"/>
      <c r="H10" s="391"/>
      <c r="I10" s="391"/>
      <c r="J10" s="391"/>
      <c r="K10" s="274"/>
    </row>
    <row r="11" spans="2:11" ht="15" customHeight="1">
      <c r="B11" s="277"/>
      <c r="C11" s="278"/>
      <c r="D11" s="391" t="s">
        <v>1112</v>
      </c>
      <c r="E11" s="391"/>
      <c r="F11" s="391"/>
      <c r="G11" s="391"/>
      <c r="H11" s="391"/>
      <c r="I11" s="391"/>
      <c r="J11" s="391"/>
      <c r="K11" s="274"/>
    </row>
    <row r="12" spans="2:11" ht="12.75" customHeight="1">
      <c r="B12" s="277"/>
      <c r="C12" s="278"/>
      <c r="D12" s="278"/>
      <c r="E12" s="278"/>
      <c r="F12" s="278"/>
      <c r="G12" s="278"/>
      <c r="H12" s="278"/>
      <c r="I12" s="278"/>
      <c r="J12" s="278"/>
      <c r="K12" s="274"/>
    </row>
    <row r="13" spans="2:11" ht="15" customHeight="1">
      <c r="B13" s="277"/>
      <c r="C13" s="278"/>
      <c r="D13" s="391" t="s">
        <v>1113</v>
      </c>
      <c r="E13" s="391"/>
      <c r="F13" s="391"/>
      <c r="G13" s="391"/>
      <c r="H13" s="391"/>
      <c r="I13" s="391"/>
      <c r="J13" s="391"/>
      <c r="K13" s="274"/>
    </row>
    <row r="14" spans="2:11" ht="15" customHeight="1">
      <c r="B14" s="277"/>
      <c r="C14" s="278"/>
      <c r="D14" s="391" t="s">
        <v>1114</v>
      </c>
      <c r="E14" s="391"/>
      <c r="F14" s="391"/>
      <c r="G14" s="391"/>
      <c r="H14" s="391"/>
      <c r="I14" s="391"/>
      <c r="J14" s="391"/>
      <c r="K14" s="274"/>
    </row>
    <row r="15" spans="2:11" ht="15" customHeight="1">
      <c r="B15" s="277"/>
      <c r="C15" s="278"/>
      <c r="D15" s="391" t="s">
        <v>1115</v>
      </c>
      <c r="E15" s="391"/>
      <c r="F15" s="391"/>
      <c r="G15" s="391"/>
      <c r="H15" s="391"/>
      <c r="I15" s="391"/>
      <c r="J15" s="391"/>
      <c r="K15" s="274"/>
    </row>
    <row r="16" spans="2:11" ht="15" customHeight="1">
      <c r="B16" s="277"/>
      <c r="C16" s="278"/>
      <c r="D16" s="278"/>
      <c r="E16" s="279" t="s">
        <v>78</v>
      </c>
      <c r="F16" s="391" t="s">
        <v>1116</v>
      </c>
      <c r="G16" s="391"/>
      <c r="H16" s="391"/>
      <c r="I16" s="391"/>
      <c r="J16" s="391"/>
      <c r="K16" s="274"/>
    </row>
    <row r="17" spans="2:11" ht="15" customHeight="1">
      <c r="B17" s="277"/>
      <c r="C17" s="278"/>
      <c r="D17" s="278"/>
      <c r="E17" s="279" t="s">
        <v>1117</v>
      </c>
      <c r="F17" s="391" t="s">
        <v>1118</v>
      </c>
      <c r="G17" s="391"/>
      <c r="H17" s="391"/>
      <c r="I17" s="391"/>
      <c r="J17" s="391"/>
      <c r="K17" s="274"/>
    </row>
    <row r="18" spans="2:11" ht="15" customHeight="1">
      <c r="B18" s="277"/>
      <c r="C18" s="278"/>
      <c r="D18" s="278"/>
      <c r="E18" s="279" t="s">
        <v>1119</v>
      </c>
      <c r="F18" s="391" t="s">
        <v>1120</v>
      </c>
      <c r="G18" s="391"/>
      <c r="H18" s="391"/>
      <c r="I18" s="391"/>
      <c r="J18" s="391"/>
      <c r="K18" s="274"/>
    </row>
    <row r="19" spans="2:11" ht="15" customHeight="1">
      <c r="B19" s="277"/>
      <c r="C19" s="278"/>
      <c r="D19" s="278"/>
      <c r="E19" s="279" t="s">
        <v>1121</v>
      </c>
      <c r="F19" s="391" t="s">
        <v>1122</v>
      </c>
      <c r="G19" s="391"/>
      <c r="H19" s="391"/>
      <c r="I19" s="391"/>
      <c r="J19" s="391"/>
      <c r="K19" s="274"/>
    </row>
    <row r="20" spans="2:11" ht="15" customHeight="1">
      <c r="B20" s="277"/>
      <c r="C20" s="278"/>
      <c r="D20" s="278"/>
      <c r="E20" s="279" t="s">
        <v>1123</v>
      </c>
      <c r="F20" s="391" t="s">
        <v>1124</v>
      </c>
      <c r="G20" s="391"/>
      <c r="H20" s="391"/>
      <c r="I20" s="391"/>
      <c r="J20" s="391"/>
      <c r="K20" s="274"/>
    </row>
    <row r="21" spans="2:11" ht="15" customHeight="1">
      <c r="B21" s="277"/>
      <c r="C21" s="278"/>
      <c r="D21" s="278"/>
      <c r="E21" s="279" t="s">
        <v>1125</v>
      </c>
      <c r="F21" s="391" t="s">
        <v>1126</v>
      </c>
      <c r="G21" s="391"/>
      <c r="H21" s="391"/>
      <c r="I21" s="391"/>
      <c r="J21" s="391"/>
      <c r="K21" s="274"/>
    </row>
    <row r="22" spans="2:11" ht="12.75" customHeight="1">
      <c r="B22" s="277"/>
      <c r="C22" s="278"/>
      <c r="D22" s="278"/>
      <c r="E22" s="278"/>
      <c r="F22" s="278"/>
      <c r="G22" s="278"/>
      <c r="H22" s="278"/>
      <c r="I22" s="278"/>
      <c r="J22" s="278"/>
      <c r="K22" s="274"/>
    </row>
    <row r="23" spans="2:11" ht="15" customHeight="1">
      <c r="B23" s="277"/>
      <c r="C23" s="391" t="s">
        <v>1127</v>
      </c>
      <c r="D23" s="391"/>
      <c r="E23" s="391"/>
      <c r="F23" s="391"/>
      <c r="G23" s="391"/>
      <c r="H23" s="391"/>
      <c r="I23" s="391"/>
      <c r="J23" s="391"/>
      <c r="K23" s="274"/>
    </row>
    <row r="24" spans="2:11" ht="15" customHeight="1">
      <c r="B24" s="277"/>
      <c r="C24" s="391" t="s">
        <v>1128</v>
      </c>
      <c r="D24" s="391"/>
      <c r="E24" s="391"/>
      <c r="F24" s="391"/>
      <c r="G24" s="391"/>
      <c r="H24" s="391"/>
      <c r="I24" s="391"/>
      <c r="J24" s="391"/>
      <c r="K24" s="274"/>
    </row>
    <row r="25" spans="2:11" ht="15" customHeight="1">
      <c r="B25" s="277"/>
      <c r="C25" s="276"/>
      <c r="D25" s="391" t="s">
        <v>1129</v>
      </c>
      <c r="E25" s="391"/>
      <c r="F25" s="391"/>
      <c r="G25" s="391"/>
      <c r="H25" s="391"/>
      <c r="I25" s="391"/>
      <c r="J25" s="391"/>
      <c r="K25" s="274"/>
    </row>
    <row r="26" spans="2:11" ht="15" customHeight="1">
      <c r="B26" s="277"/>
      <c r="C26" s="278"/>
      <c r="D26" s="391" t="s">
        <v>1130</v>
      </c>
      <c r="E26" s="391"/>
      <c r="F26" s="391"/>
      <c r="G26" s="391"/>
      <c r="H26" s="391"/>
      <c r="I26" s="391"/>
      <c r="J26" s="391"/>
      <c r="K26" s="274"/>
    </row>
    <row r="27" spans="2:11" ht="12.75" customHeight="1">
      <c r="B27" s="277"/>
      <c r="C27" s="278"/>
      <c r="D27" s="278"/>
      <c r="E27" s="278"/>
      <c r="F27" s="278"/>
      <c r="G27" s="278"/>
      <c r="H27" s="278"/>
      <c r="I27" s="278"/>
      <c r="J27" s="278"/>
      <c r="K27" s="274"/>
    </row>
    <row r="28" spans="2:11" ht="15" customHeight="1">
      <c r="B28" s="277"/>
      <c r="C28" s="278"/>
      <c r="D28" s="391" t="s">
        <v>1131</v>
      </c>
      <c r="E28" s="391"/>
      <c r="F28" s="391"/>
      <c r="G28" s="391"/>
      <c r="H28" s="391"/>
      <c r="I28" s="391"/>
      <c r="J28" s="391"/>
      <c r="K28" s="274"/>
    </row>
    <row r="29" spans="2:11" ht="15" customHeight="1">
      <c r="B29" s="277"/>
      <c r="C29" s="278"/>
      <c r="D29" s="391" t="s">
        <v>1132</v>
      </c>
      <c r="E29" s="391"/>
      <c r="F29" s="391"/>
      <c r="G29" s="391"/>
      <c r="H29" s="391"/>
      <c r="I29" s="391"/>
      <c r="J29" s="391"/>
      <c r="K29" s="274"/>
    </row>
    <row r="30" spans="2:11" ht="12.75" customHeight="1">
      <c r="B30" s="277"/>
      <c r="C30" s="278"/>
      <c r="D30" s="278"/>
      <c r="E30" s="278"/>
      <c r="F30" s="278"/>
      <c r="G30" s="278"/>
      <c r="H30" s="278"/>
      <c r="I30" s="278"/>
      <c r="J30" s="278"/>
      <c r="K30" s="274"/>
    </row>
    <row r="31" spans="2:11" ht="15" customHeight="1">
      <c r="B31" s="277"/>
      <c r="C31" s="278"/>
      <c r="D31" s="391" t="s">
        <v>1133</v>
      </c>
      <c r="E31" s="391"/>
      <c r="F31" s="391"/>
      <c r="G31" s="391"/>
      <c r="H31" s="391"/>
      <c r="I31" s="391"/>
      <c r="J31" s="391"/>
      <c r="K31" s="274"/>
    </row>
    <row r="32" spans="2:11" ht="15" customHeight="1">
      <c r="B32" s="277"/>
      <c r="C32" s="278"/>
      <c r="D32" s="391" t="s">
        <v>1134</v>
      </c>
      <c r="E32" s="391"/>
      <c r="F32" s="391"/>
      <c r="G32" s="391"/>
      <c r="H32" s="391"/>
      <c r="I32" s="391"/>
      <c r="J32" s="391"/>
      <c r="K32" s="274"/>
    </row>
    <row r="33" spans="2:11" ht="15" customHeight="1">
      <c r="B33" s="277"/>
      <c r="C33" s="278"/>
      <c r="D33" s="391" t="s">
        <v>1135</v>
      </c>
      <c r="E33" s="391"/>
      <c r="F33" s="391"/>
      <c r="G33" s="391"/>
      <c r="H33" s="391"/>
      <c r="I33" s="391"/>
      <c r="J33" s="391"/>
      <c r="K33" s="274"/>
    </row>
    <row r="34" spans="2:11" ht="15" customHeight="1">
      <c r="B34" s="277"/>
      <c r="C34" s="278"/>
      <c r="D34" s="276"/>
      <c r="E34" s="280" t="s">
        <v>124</v>
      </c>
      <c r="F34" s="276"/>
      <c r="G34" s="391" t="s">
        <v>1136</v>
      </c>
      <c r="H34" s="391"/>
      <c r="I34" s="391"/>
      <c r="J34" s="391"/>
      <c r="K34" s="274"/>
    </row>
    <row r="35" spans="2:11" ht="30.75" customHeight="1">
      <c r="B35" s="277"/>
      <c r="C35" s="278"/>
      <c r="D35" s="276"/>
      <c r="E35" s="280" t="s">
        <v>1137</v>
      </c>
      <c r="F35" s="276"/>
      <c r="G35" s="391" t="s">
        <v>1138</v>
      </c>
      <c r="H35" s="391"/>
      <c r="I35" s="391"/>
      <c r="J35" s="391"/>
      <c r="K35" s="274"/>
    </row>
    <row r="36" spans="2:11" ht="15" customHeight="1">
      <c r="B36" s="277"/>
      <c r="C36" s="278"/>
      <c r="D36" s="276"/>
      <c r="E36" s="280" t="s">
        <v>52</v>
      </c>
      <c r="F36" s="276"/>
      <c r="G36" s="391" t="s">
        <v>1139</v>
      </c>
      <c r="H36" s="391"/>
      <c r="I36" s="391"/>
      <c r="J36" s="391"/>
      <c r="K36" s="274"/>
    </row>
    <row r="37" spans="2:11" ht="15" customHeight="1">
      <c r="B37" s="277"/>
      <c r="C37" s="278"/>
      <c r="D37" s="276"/>
      <c r="E37" s="280" t="s">
        <v>125</v>
      </c>
      <c r="F37" s="276"/>
      <c r="G37" s="391" t="s">
        <v>1140</v>
      </c>
      <c r="H37" s="391"/>
      <c r="I37" s="391"/>
      <c r="J37" s="391"/>
      <c r="K37" s="274"/>
    </row>
    <row r="38" spans="2:11" ht="15" customHeight="1">
      <c r="B38" s="277"/>
      <c r="C38" s="278"/>
      <c r="D38" s="276"/>
      <c r="E38" s="280" t="s">
        <v>126</v>
      </c>
      <c r="F38" s="276"/>
      <c r="G38" s="391" t="s">
        <v>1141</v>
      </c>
      <c r="H38" s="391"/>
      <c r="I38" s="391"/>
      <c r="J38" s="391"/>
      <c r="K38" s="274"/>
    </row>
    <row r="39" spans="2:11" ht="15" customHeight="1">
      <c r="B39" s="277"/>
      <c r="C39" s="278"/>
      <c r="D39" s="276"/>
      <c r="E39" s="280" t="s">
        <v>127</v>
      </c>
      <c r="F39" s="276"/>
      <c r="G39" s="391" t="s">
        <v>1142</v>
      </c>
      <c r="H39" s="391"/>
      <c r="I39" s="391"/>
      <c r="J39" s="391"/>
      <c r="K39" s="274"/>
    </row>
    <row r="40" spans="2:11" ht="15" customHeight="1">
      <c r="B40" s="277"/>
      <c r="C40" s="278"/>
      <c r="D40" s="276"/>
      <c r="E40" s="280" t="s">
        <v>1143</v>
      </c>
      <c r="F40" s="276"/>
      <c r="G40" s="391" t="s">
        <v>1144</v>
      </c>
      <c r="H40" s="391"/>
      <c r="I40" s="391"/>
      <c r="J40" s="391"/>
      <c r="K40" s="274"/>
    </row>
    <row r="41" spans="2:11" ht="15" customHeight="1">
      <c r="B41" s="277"/>
      <c r="C41" s="278"/>
      <c r="D41" s="276"/>
      <c r="E41" s="280"/>
      <c r="F41" s="276"/>
      <c r="G41" s="391" t="s">
        <v>1145</v>
      </c>
      <c r="H41" s="391"/>
      <c r="I41" s="391"/>
      <c r="J41" s="391"/>
      <c r="K41" s="274"/>
    </row>
    <row r="42" spans="2:11" ht="15" customHeight="1">
      <c r="B42" s="277"/>
      <c r="C42" s="278"/>
      <c r="D42" s="276"/>
      <c r="E42" s="280" t="s">
        <v>1146</v>
      </c>
      <c r="F42" s="276"/>
      <c r="G42" s="391" t="s">
        <v>1147</v>
      </c>
      <c r="H42" s="391"/>
      <c r="I42" s="391"/>
      <c r="J42" s="391"/>
      <c r="K42" s="274"/>
    </row>
    <row r="43" spans="2:11" ht="15" customHeight="1">
      <c r="B43" s="277"/>
      <c r="C43" s="278"/>
      <c r="D43" s="276"/>
      <c r="E43" s="280" t="s">
        <v>129</v>
      </c>
      <c r="F43" s="276"/>
      <c r="G43" s="391" t="s">
        <v>1148</v>
      </c>
      <c r="H43" s="391"/>
      <c r="I43" s="391"/>
      <c r="J43" s="391"/>
      <c r="K43" s="274"/>
    </row>
    <row r="44" spans="2:11" ht="12.75" customHeight="1">
      <c r="B44" s="277"/>
      <c r="C44" s="278"/>
      <c r="D44" s="276"/>
      <c r="E44" s="276"/>
      <c r="F44" s="276"/>
      <c r="G44" s="276"/>
      <c r="H44" s="276"/>
      <c r="I44" s="276"/>
      <c r="J44" s="276"/>
      <c r="K44" s="274"/>
    </row>
    <row r="45" spans="2:11" ht="15" customHeight="1">
      <c r="B45" s="277"/>
      <c r="C45" s="278"/>
      <c r="D45" s="391" t="s">
        <v>1149</v>
      </c>
      <c r="E45" s="391"/>
      <c r="F45" s="391"/>
      <c r="G45" s="391"/>
      <c r="H45" s="391"/>
      <c r="I45" s="391"/>
      <c r="J45" s="391"/>
      <c r="K45" s="274"/>
    </row>
    <row r="46" spans="2:11" ht="15" customHeight="1">
      <c r="B46" s="277"/>
      <c r="C46" s="278"/>
      <c r="D46" s="278"/>
      <c r="E46" s="391" t="s">
        <v>1150</v>
      </c>
      <c r="F46" s="391"/>
      <c r="G46" s="391"/>
      <c r="H46" s="391"/>
      <c r="I46" s="391"/>
      <c r="J46" s="391"/>
      <c r="K46" s="274"/>
    </row>
    <row r="47" spans="2:11" ht="15" customHeight="1">
      <c r="B47" s="277"/>
      <c r="C47" s="278"/>
      <c r="D47" s="278"/>
      <c r="E47" s="391" t="s">
        <v>1151</v>
      </c>
      <c r="F47" s="391"/>
      <c r="G47" s="391"/>
      <c r="H47" s="391"/>
      <c r="I47" s="391"/>
      <c r="J47" s="391"/>
      <c r="K47" s="274"/>
    </row>
    <row r="48" spans="2:11" ht="15" customHeight="1">
      <c r="B48" s="277"/>
      <c r="C48" s="278"/>
      <c r="D48" s="278"/>
      <c r="E48" s="391" t="s">
        <v>1152</v>
      </c>
      <c r="F48" s="391"/>
      <c r="G48" s="391"/>
      <c r="H48" s="391"/>
      <c r="I48" s="391"/>
      <c r="J48" s="391"/>
      <c r="K48" s="274"/>
    </row>
    <row r="49" spans="2:11" ht="15" customHeight="1">
      <c r="B49" s="277"/>
      <c r="C49" s="278"/>
      <c r="D49" s="391" t="s">
        <v>1153</v>
      </c>
      <c r="E49" s="391"/>
      <c r="F49" s="391"/>
      <c r="G49" s="391"/>
      <c r="H49" s="391"/>
      <c r="I49" s="391"/>
      <c r="J49" s="391"/>
      <c r="K49" s="274"/>
    </row>
    <row r="50" spans="2:11" ht="25.5" customHeight="1">
      <c r="B50" s="273"/>
      <c r="C50" s="393" t="s">
        <v>1154</v>
      </c>
      <c r="D50" s="393"/>
      <c r="E50" s="393"/>
      <c r="F50" s="393"/>
      <c r="G50" s="393"/>
      <c r="H50" s="393"/>
      <c r="I50" s="393"/>
      <c r="J50" s="393"/>
      <c r="K50" s="274"/>
    </row>
    <row r="51" spans="2:11" ht="5.25" customHeight="1">
      <c r="B51" s="273"/>
      <c r="C51" s="275"/>
      <c r="D51" s="275"/>
      <c r="E51" s="275"/>
      <c r="F51" s="275"/>
      <c r="G51" s="275"/>
      <c r="H51" s="275"/>
      <c r="I51" s="275"/>
      <c r="J51" s="275"/>
      <c r="K51" s="274"/>
    </row>
    <row r="52" spans="2:11" ht="15" customHeight="1">
      <c r="B52" s="273"/>
      <c r="C52" s="391" t="s">
        <v>1155</v>
      </c>
      <c r="D52" s="391"/>
      <c r="E52" s="391"/>
      <c r="F52" s="391"/>
      <c r="G52" s="391"/>
      <c r="H52" s="391"/>
      <c r="I52" s="391"/>
      <c r="J52" s="391"/>
      <c r="K52" s="274"/>
    </row>
    <row r="53" spans="2:11" ht="15" customHeight="1">
      <c r="B53" s="273"/>
      <c r="C53" s="391" t="s">
        <v>1156</v>
      </c>
      <c r="D53" s="391"/>
      <c r="E53" s="391"/>
      <c r="F53" s="391"/>
      <c r="G53" s="391"/>
      <c r="H53" s="391"/>
      <c r="I53" s="391"/>
      <c r="J53" s="391"/>
      <c r="K53" s="274"/>
    </row>
    <row r="54" spans="2:11" ht="12.75" customHeight="1">
      <c r="B54" s="273"/>
      <c r="C54" s="276"/>
      <c r="D54" s="276"/>
      <c r="E54" s="276"/>
      <c r="F54" s="276"/>
      <c r="G54" s="276"/>
      <c r="H54" s="276"/>
      <c r="I54" s="276"/>
      <c r="J54" s="276"/>
      <c r="K54" s="274"/>
    </row>
    <row r="55" spans="2:11" ht="15" customHeight="1">
      <c r="B55" s="273"/>
      <c r="C55" s="391" t="s">
        <v>1157</v>
      </c>
      <c r="D55" s="391"/>
      <c r="E55" s="391"/>
      <c r="F55" s="391"/>
      <c r="G55" s="391"/>
      <c r="H55" s="391"/>
      <c r="I55" s="391"/>
      <c r="J55" s="391"/>
      <c r="K55" s="274"/>
    </row>
    <row r="56" spans="2:11" ht="15" customHeight="1">
      <c r="B56" s="273"/>
      <c r="C56" s="278"/>
      <c r="D56" s="391" t="s">
        <v>1158</v>
      </c>
      <c r="E56" s="391"/>
      <c r="F56" s="391"/>
      <c r="G56" s="391"/>
      <c r="H56" s="391"/>
      <c r="I56" s="391"/>
      <c r="J56" s="391"/>
      <c r="K56" s="274"/>
    </row>
    <row r="57" spans="2:11" ht="15" customHeight="1">
      <c r="B57" s="273"/>
      <c r="C57" s="278"/>
      <c r="D57" s="391" t="s">
        <v>1159</v>
      </c>
      <c r="E57" s="391"/>
      <c r="F57" s="391"/>
      <c r="G57" s="391"/>
      <c r="H57" s="391"/>
      <c r="I57" s="391"/>
      <c r="J57" s="391"/>
      <c r="K57" s="274"/>
    </row>
    <row r="58" spans="2:11" ht="15" customHeight="1">
      <c r="B58" s="273"/>
      <c r="C58" s="278"/>
      <c r="D58" s="391" t="s">
        <v>1160</v>
      </c>
      <c r="E58" s="391"/>
      <c r="F58" s="391"/>
      <c r="G58" s="391"/>
      <c r="H58" s="391"/>
      <c r="I58" s="391"/>
      <c r="J58" s="391"/>
      <c r="K58" s="274"/>
    </row>
    <row r="59" spans="2:11" ht="15" customHeight="1">
      <c r="B59" s="273"/>
      <c r="C59" s="278"/>
      <c r="D59" s="391" t="s">
        <v>1161</v>
      </c>
      <c r="E59" s="391"/>
      <c r="F59" s="391"/>
      <c r="G59" s="391"/>
      <c r="H59" s="391"/>
      <c r="I59" s="391"/>
      <c r="J59" s="391"/>
      <c r="K59" s="274"/>
    </row>
    <row r="60" spans="2:11" ht="15" customHeight="1">
      <c r="B60" s="273"/>
      <c r="C60" s="278"/>
      <c r="D60" s="395" t="s">
        <v>1162</v>
      </c>
      <c r="E60" s="395"/>
      <c r="F60" s="395"/>
      <c r="G60" s="395"/>
      <c r="H60" s="395"/>
      <c r="I60" s="395"/>
      <c r="J60" s="395"/>
      <c r="K60" s="274"/>
    </row>
    <row r="61" spans="2:11" ht="15" customHeight="1">
      <c r="B61" s="273"/>
      <c r="C61" s="278"/>
      <c r="D61" s="391" t="s">
        <v>1163</v>
      </c>
      <c r="E61" s="391"/>
      <c r="F61" s="391"/>
      <c r="G61" s="391"/>
      <c r="H61" s="391"/>
      <c r="I61" s="391"/>
      <c r="J61" s="391"/>
      <c r="K61" s="274"/>
    </row>
    <row r="62" spans="2:11" ht="12.75" customHeight="1">
      <c r="B62" s="273"/>
      <c r="C62" s="278"/>
      <c r="D62" s="278"/>
      <c r="E62" s="281"/>
      <c r="F62" s="278"/>
      <c r="G62" s="278"/>
      <c r="H62" s="278"/>
      <c r="I62" s="278"/>
      <c r="J62" s="278"/>
      <c r="K62" s="274"/>
    </row>
    <row r="63" spans="2:11" ht="15" customHeight="1">
      <c r="B63" s="273"/>
      <c r="C63" s="278"/>
      <c r="D63" s="391" t="s">
        <v>1164</v>
      </c>
      <c r="E63" s="391"/>
      <c r="F63" s="391"/>
      <c r="G63" s="391"/>
      <c r="H63" s="391"/>
      <c r="I63" s="391"/>
      <c r="J63" s="391"/>
      <c r="K63" s="274"/>
    </row>
    <row r="64" spans="2:11" ht="15" customHeight="1">
      <c r="B64" s="273"/>
      <c r="C64" s="278"/>
      <c r="D64" s="395" t="s">
        <v>1165</v>
      </c>
      <c r="E64" s="395"/>
      <c r="F64" s="395"/>
      <c r="G64" s="395"/>
      <c r="H64" s="395"/>
      <c r="I64" s="395"/>
      <c r="J64" s="395"/>
      <c r="K64" s="274"/>
    </row>
    <row r="65" spans="2:11" ht="15" customHeight="1">
      <c r="B65" s="273"/>
      <c r="C65" s="278"/>
      <c r="D65" s="391" t="s">
        <v>1166</v>
      </c>
      <c r="E65" s="391"/>
      <c r="F65" s="391"/>
      <c r="G65" s="391"/>
      <c r="H65" s="391"/>
      <c r="I65" s="391"/>
      <c r="J65" s="391"/>
      <c r="K65" s="274"/>
    </row>
    <row r="66" spans="2:11" ht="15" customHeight="1">
      <c r="B66" s="273"/>
      <c r="C66" s="278"/>
      <c r="D66" s="391" t="s">
        <v>1167</v>
      </c>
      <c r="E66" s="391"/>
      <c r="F66" s="391"/>
      <c r="G66" s="391"/>
      <c r="H66" s="391"/>
      <c r="I66" s="391"/>
      <c r="J66" s="391"/>
      <c r="K66" s="274"/>
    </row>
    <row r="67" spans="2:11" ht="15" customHeight="1">
      <c r="B67" s="273"/>
      <c r="C67" s="278"/>
      <c r="D67" s="391" t="s">
        <v>1168</v>
      </c>
      <c r="E67" s="391"/>
      <c r="F67" s="391"/>
      <c r="G67" s="391"/>
      <c r="H67" s="391"/>
      <c r="I67" s="391"/>
      <c r="J67" s="391"/>
      <c r="K67" s="274"/>
    </row>
    <row r="68" spans="2:11" ht="15" customHeight="1">
      <c r="B68" s="273"/>
      <c r="C68" s="278"/>
      <c r="D68" s="391" t="s">
        <v>1169</v>
      </c>
      <c r="E68" s="391"/>
      <c r="F68" s="391"/>
      <c r="G68" s="391"/>
      <c r="H68" s="391"/>
      <c r="I68" s="391"/>
      <c r="J68" s="391"/>
      <c r="K68" s="274"/>
    </row>
    <row r="69" spans="2:11" ht="12.75" customHeight="1">
      <c r="B69" s="282"/>
      <c r="C69" s="283"/>
      <c r="D69" s="283"/>
      <c r="E69" s="283"/>
      <c r="F69" s="283"/>
      <c r="G69" s="283"/>
      <c r="H69" s="283"/>
      <c r="I69" s="283"/>
      <c r="J69" s="283"/>
      <c r="K69" s="284"/>
    </row>
    <row r="70" spans="2:11" ht="18.75" customHeight="1">
      <c r="B70" s="285"/>
      <c r="C70" s="285"/>
      <c r="D70" s="285"/>
      <c r="E70" s="285"/>
      <c r="F70" s="285"/>
      <c r="G70" s="285"/>
      <c r="H70" s="285"/>
      <c r="I70" s="285"/>
      <c r="J70" s="285"/>
      <c r="K70" s="286"/>
    </row>
    <row r="71" spans="2:11" ht="18.75" customHeight="1">
      <c r="B71" s="286"/>
      <c r="C71" s="286"/>
      <c r="D71" s="286"/>
      <c r="E71" s="286"/>
      <c r="F71" s="286"/>
      <c r="G71" s="286"/>
      <c r="H71" s="286"/>
      <c r="I71" s="286"/>
      <c r="J71" s="286"/>
      <c r="K71" s="286"/>
    </row>
    <row r="72" spans="2:11" ht="7.5" customHeight="1">
      <c r="B72" s="287"/>
      <c r="C72" s="288"/>
      <c r="D72" s="288"/>
      <c r="E72" s="288"/>
      <c r="F72" s="288"/>
      <c r="G72" s="288"/>
      <c r="H72" s="288"/>
      <c r="I72" s="288"/>
      <c r="J72" s="288"/>
      <c r="K72" s="289"/>
    </row>
    <row r="73" spans="2:11" ht="45" customHeight="1">
      <c r="B73" s="290"/>
      <c r="C73" s="396" t="s">
        <v>95</v>
      </c>
      <c r="D73" s="396"/>
      <c r="E73" s="396"/>
      <c r="F73" s="396"/>
      <c r="G73" s="396"/>
      <c r="H73" s="396"/>
      <c r="I73" s="396"/>
      <c r="J73" s="396"/>
      <c r="K73" s="291"/>
    </row>
    <row r="74" spans="2:11" ht="17.25" customHeight="1">
      <c r="B74" s="290"/>
      <c r="C74" s="292" t="s">
        <v>1170</v>
      </c>
      <c r="D74" s="292"/>
      <c r="E74" s="292"/>
      <c r="F74" s="292" t="s">
        <v>1171</v>
      </c>
      <c r="G74" s="293"/>
      <c r="H74" s="292" t="s">
        <v>125</v>
      </c>
      <c r="I74" s="292" t="s">
        <v>56</v>
      </c>
      <c r="J74" s="292" t="s">
        <v>1172</v>
      </c>
      <c r="K74" s="291"/>
    </row>
    <row r="75" spans="2:11" ht="17.25" customHeight="1">
      <c r="B75" s="290"/>
      <c r="C75" s="294" t="s">
        <v>1173</v>
      </c>
      <c r="D75" s="294"/>
      <c r="E75" s="294"/>
      <c r="F75" s="295" t="s">
        <v>1174</v>
      </c>
      <c r="G75" s="296"/>
      <c r="H75" s="294"/>
      <c r="I75" s="294"/>
      <c r="J75" s="294" t="s">
        <v>1175</v>
      </c>
      <c r="K75" s="291"/>
    </row>
    <row r="76" spans="2:11" ht="5.25" customHeight="1">
      <c r="B76" s="290"/>
      <c r="C76" s="297"/>
      <c r="D76" s="297"/>
      <c r="E76" s="297"/>
      <c r="F76" s="297"/>
      <c r="G76" s="298"/>
      <c r="H76" s="297"/>
      <c r="I76" s="297"/>
      <c r="J76" s="297"/>
      <c r="K76" s="291"/>
    </row>
    <row r="77" spans="2:11" ht="15" customHeight="1">
      <c r="B77" s="290"/>
      <c r="C77" s="280" t="s">
        <v>52</v>
      </c>
      <c r="D77" s="297"/>
      <c r="E77" s="297"/>
      <c r="F77" s="299" t="s">
        <v>1176</v>
      </c>
      <c r="G77" s="298"/>
      <c r="H77" s="280" t="s">
        <v>1177</v>
      </c>
      <c r="I77" s="280" t="s">
        <v>1178</v>
      </c>
      <c r="J77" s="280">
        <v>20</v>
      </c>
      <c r="K77" s="291"/>
    </row>
    <row r="78" spans="2:11" ht="15" customHeight="1">
      <c r="B78" s="290"/>
      <c r="C78" s="280" t="s">
        <v>1179</v>
      </c>
      <c r="D78" s="280"/>
      <c r="E78" s="280"/>
      <c r="F78" s="299" t="s">
        <v>1176</v>
      </c>
      <c r="G78" s="298"/>
      <c r="H78" s="280" t="s">
        <v>1180</v>
      </c>
      <c r="I78" s="280" t="s">
        <v>1178</v>
      </c>
      <c r="J78" s="280">
        <v>120</v>
      </c>
      <c r="K78" s="291"/>
    </row>
    <row r="79" spans="2:11" ht="15" customHeight="1">
      <c r="B79" s="300"/>
      <c r="C79" s="280" t="s">
        <v>1181</v>
      </c>
      <c r="D79" s="280"/>
      <c r="E79" s="280"/>
      <c r="F79" s="299" t="s">
        <v>1182</v>
      </c>
      <c r="G79" s="298"/>
      <c r="H79" s="280" t="s">
        <v>1183</v>
      </c>
      <c r="I79" s="280" t="s">
        <v>1178</v>
      </c>
      <c r="J79" s="280">
        <v>50</v>
      </c>
      <c r="K79" s="291"/>
    </row>
    <row r="80" spans="2:11" ht="15" customHeight="1">
      <c r="B80" s="300"/>
      <c r="C80" s="280" t="s">
        <v>1184</v>
      </c>
      <c r="D80" s="280"/>
      <c r="E80" s="280"/>
      <c r="F80" s="299" t="s">
        <v>1176</v>
      </c>
      <c r="G80" s="298"/>
      <c r="H80" s="280" t="s">
        <v>1185</v>
      </c>
      <c r="I80" s="280" t="s">
        <v>1186</v>
      </c>
      <c r="J80" s="280"/>
      <c r="K80" s="291"/>
    </row>
    <row r="81" spans="2:11" ht="15" customHeight="1">
      <c r="B81" s="300"/>
      <c r="C81" s="301" t="s">
        <v>1187</v>
      </c>
      <c r="D81" s="301"/>
      <c r="E81" s="301"/>
      <c r="F81" s="302" t="s">
        <v>1182</v>
      </c>
      <c r="G81" s="301"/>
      <c r="H81" s="301" t="s">
        <v>1188</v>
      </c>
      <c r="I81" s="301" t="s">
        <v>1178</v>
      </c>
      <c r="J81" s="301">
        <v>15</v>
      </c>
      <c r="K81" s="291"/>
    </row>
    <row r="82" spans="2:11" ht="15" customHeight="1">
      <c r="B82" s="300"/>
      <c r="C82" s="301" t="s">
        <v>1189</v>
      </c>
      <c r="D82" s="301"/>
      <c r="E82" s="301"/>
      <c r="F82" s="302" t="s">
        <v>1182</v>
      </c>
      <c r="G82" s="301"/>
      <c r="H82" s="301" t="s">
        <v>1190</v>
      </c>
      <c r="I82" s="301" t="s">
        <v>1178</v>
      </c>
      <c r="J82" s="301">
        <v>15</v>
      </c>
      <c r="K82" s="291"/>
    </row>
    <row r="83" spans="2:11" ht="15" customHeight="1">
      <c r="B83" s="300"/>
      <c r="C83" s="301" t="s">
        <v>1191</v>
      </c>
      <c r="D83" s="301"/>
      <c r="E83" s="301"/>
      <c r="F83" s="302" t="s">
        <v>1182</v>
      </c>
      <c r="G83" s="301"/>
      <c r="H83" s="301" t="s">
        <v>1192</v>
      </c>
      <c r="I83" s="301" t="s">
        <v>1178</v>
      </c>
      <c r="J83" s="301">
        <v>20</v>
      </c>
      <c r="K83" s="291"/>
    </row>
    <row r="84" spans="2:11" ht="15" customHeight="1">
      <c r="B84" s="300"/>
      <c r="C84" s="301" t="s">
        <v>1193</v>
      </c>
      <c r="D84" s="301"/>
      <c r="E84" s="301"/>
      <c r="F84" s="302" t="s">
        <v>1182</v>
      </c>
      <c r="G84" s="301"/>
      <c r="H84" s="301" t="s">
        <v>1194</v>
      </c>
      <c r="I84" s="301" t="s">
        <v>1178</v>
      </c>
      <c r="J84" s="301">
        <v>20</v>
      </c>
      <c r="K84" s="291"/>
    </row>
    <row r="85" spans="2:11" ht="15" customHeight="1">
      <c r="B85" s="300"/>
      <c r="C85" s="280" t="s">
        <v>1195</v>
      </c>
      <c r="D85" s="280"/>
      <c r="E85" s="280"/>
      <c r="F85" s="299" t="s">
        <v>1182</v>
      </c>
      <c r="G85" s="298"/>
      <c r="H85" s="280" t="s">
        <v>1196</v>
      </c>
      <c r="I85" s="280" t="s">
        <v>1178</v>
      </c>
      <c r="J85" s="280">
        <v>50</v>
      </c>
      <c r="K85" s="291"/>
    </row>
    <row r="86" spans="2:11" ht="15" customHeight="1">
      <c r="B86" s="300"/>
      <c r="C86" s="280" t="s">
        <v>1197</v>
      </c>
      <c r="D86" s="280"/>
      <c r="E86" s="280"/>
      <c r="F86" s="299" t="s">
        <v>1182</v>
      </c>
      <c r="G86" s="298"/>
      <c r="H86" s="280" t="s">
        <v>1198</v>
      </c>
      <c r="I86" s="280" t="s">
        <v>1178</v>
      </c>
      <c r="J86" s="280">
        <v>20</v>
      </c>
      <c r="K86" s="291"/>
    </row>
    <row r="87" spans="2:11" ht="15" customHeight="1">
      <c r="B87" s="300"/>
      <c r="C87" s="280" t="s">
        <v>1199</v>
      </c>
      <c r="D87" s="280"/>
      <c r="E87" s="280"/>
      <c r="F87" s="299" t="s">
        <v>1182</v>
      </c>
      <c r="G87" s="298"/>
      <c r="H87" s="280" t="s">
        <v>1200</v>
      </c>
      <c r="I87" s="280" t="s">
        <v>1178</v>
      </c>
      <c r="J87" s="280">
        <v>20</v>
      </c>
      <c r="K87" s="291"/>
    </row>
    <row r="88" spans="2:11" ht="15" customHeight="1">
      <c r="B88" s="300"/>
      <c r="C88" s="280" t="s">
        <v>1201</v>
      </c>
      <c r="D88" s="280"/>
      <c r="E88" s="280"/>
      <c r="F88" s="299" t="s">
        <v>1182</v>
      </c>
      <c r="G88" s="298"/>
      <c r="H88" s="280" t="s">
        <v>1202</v>
      </c>
      <c r="I88" s="280" t="s">
        <v>1178</v>
      </c>
      <c r="J88" s="280">
        <v>50</v>
      </c>
      <c r="K88" s="291"/>
    </row>
    <row r="89" spans="2:11" ht="15" customHeight="1">
      <c r="B89" s="300"/>
      <c r="C89" s="280" t="s">
        <v>1203</v>
      </c>
      <c r="D89" s="280"/>
      <c r="E89" s="280"/>
      <c r="F89" s="299" t="s">
        <v>1182</v>
      </c>
      <c r="G89" s="298"/>
      <c r="H89" s="280" t="s">
        <v>1203</v>
      </c>
      <c r="I89" s="280" t="s">
        <v>1178</v>
      </c>
      <c r="J89" s="280">
        <v>50</v>
      </c>
      <c r="K89" s="291"/>
    </row>
    <row r="90" spans="2:11" ht="15" customHeight="1">
      <c r="B90" s="300"/>
      <c r="C90" s="280" t="s">
        <v>130</v>
      </c>
      <c r="D90" s="280"/>
      <c r="E90" s="280"/>
      <c r="F90" s="299" t="s">
        <v>1182</v>
      </c>
      <c r="G90" s="298"/>
      <c r="H90" s="280" t="s">
        <v>1204</v>
      </c>
      <c r="I90" s="280" t="s">
        <v>1178</v>
      </c>
      <c r="J90" s="280">
        <v>255</v>
      </c>
      <c r="K90" s="291"/>
    </row>
    <row r="91" spans="2:11" ht="15" customHeight="1">
      <c r="B91" s="300"/>
      <c r="C91" s="280" t="s">
        <v>1205</v>
      </c>
      <c r="D91" s="280"/>
      <c r="E91" s="280"/>
      <c r="F91" s="299" t="s">
        <v>1176</v>
      </c>
      <c r="G91" s="298"/>
      <c r="H91" s="280" t="s">
        <v>1206</v>
      </c>
      <c r="I91" s="280" t="s">
        <v>1207</v>
      </c>
      <c r="J91" s="280"/>
      <c r="K91" s="291"/>
    </row>
    <row r="92" spans="2:11" ht="15" customHeight="1">
      <c r="B92" s="300"/>
      <c r="C92" s="280" t="s">
        <v>1208</v>
      </c>
      <c r="D92" s="280"/>
      <c r="E92" s="280"/>
      <c r="F92" s="299" t="s">
        <v>1176</v>
      </c>
      <c r="G92" s="298"/>
      <c r="H92" s="280" t="s">
        <v>1209</v>
      </c>
      <c r="I92" s="280" t="s">
        <v>1210</v>
      </c>
      <c r="J92" s="280"/>
      <c r="K92" s="291"/>
    </row>
    <row r="93" spans="2:11" ht="15" customHeight="1">
      <c r="B93" s="300"/>
      <c r="C93" s="280" t="s">
        <v>1211</v>
      </c>
      <c r="D93" s="280"/>
      <c r="E93" s="280"/>
      <c r="F93" s="299" t="s">
        <v>1176</v>
      </c>
      <c r="G93" s="298"/>
      <c r="H93" s="280" t="s">
        <v>1211</v>
      </c>
      <c r="I93" s="280" t="s">
        <v>1210</v>
      </c>
      <c r="J93" s="280"/>
      <c r="K93" s="291"/>
    </row>
    <row r="94" spans="2:11" ht="15" customHeight="1">
      <c r="B94" s="300"/>
      <c r="C94" s="280" t="s">
        <v>37</v>
      </c>
      <c r="D94" s="280"/>
      <c r="E94" s="280"/>
      <c r="F94" s="299" t="s">
        <v>1176</v>
      </c>
      <c r="G94" s="298"/>
      <c r="H94" s="280" t="s">
        <v>1212</v>
      </c>
      <c r="I94" s="280" t="s">
        <v>1210</v>
      </c>
      <c r="J94" s="280"/>
      <c r="K94" s="291"/>
    </row>
    <row r="95" spans="2:11" ht="15" customHeight="1">
      <c r="B95" s="300"/>
      <c r="C95" s="280" t="s">
        <v>47</v>
      </c>
      <c r="D95" s="280"/>
      <c r="E95" s="280"/>
      <c r="F95" s="299" t="s">
        <v>1176</v>
      </c>
      <c r="G95" s="298"/>
      <c r="H95" s="280" t="s">
        <v>1213</v>
      </c>
      <c r="I95" s="280" t="s">
        <v>1210</v>
      </c>
      <c r="J95" s="280"/>
      <c r="K95" s="291"/>
    </row>
    <row r="96" spans="2:11" ht="15" customHeight="1">
      <c r="B96" s="303"/>
      <c r="C96" s="304"/>
      <c r="D96" s="304"/>
      <c r="E96" s="304"/>
      <c r="F96" s="304"/>
      <c r="G96" s="304"/>
      <c r="H96" s="304"/>
      <c r="I96" s="304"/>
      <c r="J96" s="304"/>
      <c r="K96" s="305"/>
    </row>
    <row r="97" spans="2:11" ht="18.75" customHeight="1">
      <c r="B97" s="306"/>
      <c r="C97" s="307"/>
      <c r="D97" s="307"/>
      <c r="E97" s="307"/>
      <c r="F97" s="307"/>
      <c r="G97" s="307"/>
      <c r="H97" s="307"/>
      <c r="I97" s="307"/>
      <c r="J97" s="307"/>
      <c r="K97" s="306"/>
    </row>
    <row r="98" spans="2:11" ht="18.75" customHeight="1">
      <c r="B98" s="286"/>
      <c r="C98" s="286"/>
      <c r="D98" s="286"/>
      <c r="E98" s="286"/>
      <c r="F98" s="286"/>
      <c r="G98" s="286"/>
      <c r="H98" s="286"/>
      <c r="I98" s="286"/>
      <c r="J98" s="286"/>
      <c r="K98" s="286"/>
    </row>
    <row r="99" spans="2:11" ht="7.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9"/>
    </row>
    <row r="100" spans="2:11" ht="45" customHeight="1">
      <c r="B100" s="290"/>
      <c r="C100" s="396" t="s">
        <v>1214</v>
      </c>
      <c r="D100" s="396"/>
      <c r="E100" s="396"/>
      <c r="F100" s="396"/>
      <c r="G100" s="396"/>
      <c r="H100" s="396"/>
      <c r="I100" s="396"/>
      <c r="J100" s="396"/>
      <c r="K100" s="291"/>
    </row>
    <row r="101" spans="2:11" ht="17.25" customHeight="1">
      <c r="B101" s="290"/>
      <c r="C101" s="292" t="s">
        <v>1170</v>
      </c>
      <c r="D101" s="292"/>
      <c r="E101" s="292"/>
      <c r="F101" s="292" t="s">
        <v>1171</v>
      </c>
      <c r="G101" s="293"/>
      <c r="H101" s="292" t="s">
        <v>125</v>
      </c>
      <c r="I101" s="292" t="s">
        <v>56</v>
      </c>
      <c r="J101" s="292" t="s">
        <v>1172</v>
      </c>
      <c r="K101" s="291"/>
    </row>
    <row r="102" spans="2:11" ht="17.25" customHeight="1">
      <c r="B102" s="290"/>
      <c r="C102" s="294" t="s">
        <v>1173</v>
      </c>
      <c r="D102" s="294"/>
      <c r="E102" s="294"/>
      <c r="F102" s="295" t="s">
        <v>1174</v>
      </c>
      <c r="G102" s="296"/>
      <c r="H102" s="294"/>
      <c r="I102" s="294"/>
      <c r="J102" s="294" t="s">
        <v>1175</v>
      </c>
      <c r="K102" s="291"/>
    </row>
    <row r="103" spans="2:11" ht="5.25" customHeight="1">
      <c r="B103" s="290"/>
      <c r="C103" s="292"/>
      <c r="D103" s="292"/>
      <c r="E103" s="292"/>
      <c r="F103" s="292"/>
      <c r="G103" s="308"/>
      <c r="H103" s="292"/>
      <c r="I103" s="292"/>
      <c r="J103" s="292"/>
      <c r="K103" s="291"/>
    </row>
    <row r="104" spans="2:11" ht="15" customHeight="1">
      <c r="B104" s="290"/>
      <c r="C104" s="280" t="s">
        <v>52</v>
      </c>
      <c r="D104" s="297"/>
      <c r="E104" s="297"/>
      <c r="F104" s="299" t="s">
        <v>1176</v>
      </c>
      <c r="G104" s="308"/>
      <c r="H104" s="280" t="s">
        <v>1215</v>
      </c>
      <c r="I104" s="280" t="s">
        <v>1178</v>
      </c>
      <c r="J104" s="280">
        <v>20</v>
      </c>
      <c r="K104" s="291"/>
    </row>
    <row r="105" spans="2:11" ht="15" customHeight="1">
      <c r="B105" s="290"/>
      <c r="C105" s="280" t="s">
        <v>1179</v>
      </c>
      <c r="D105" s="280"/>
      <c r="E105" s="280"/>
      <c r="F105" s="299" t="s">
        <v>1176</v>
      </c>
      <c r="G105" s="280"/>
      <c r="H105" s="280" t="s">
        <v>1215</v>
      </c>
      <c r="I105" s="280" t="s">
        <v>1178</v>
      </c>
      <c r="J105" s="280">
        <v>120</v>
      </c>
      <c r="K105" s="291"/>
    </row>
    <row r="106" spans="2:11" ht="15" customHeight="1">
      <c r="B106" s="300"/>
      <c r="C106" s="280" t="s">
        <v>1181</v>
      </c>
      <c r="D106" s="280"/>
      <c r="E106" s="280"/>
      <c r="F106" s="299" t="s">
        <v>1182</v>
      </c>
      <c r="G106" s="280"/>
      <c r="H106" s="280" t="s">
        <v>1215</v>
      </c>
      <c r="I106" s="280" t="s">
        <v>1178</v>
      </c>
      <c r="J106" s="280">
        <v>50</v>
      </c>
      <c r="K106" s="291"/>
    </row>
    <row r="107" spans="2:11" ht="15" customHeight="1">
      <c r="B107" s="300"/>
      <c r="C107" s="280" t="s">
        <v>1184</v>
      </c>
      <c r="D107" s="280"/>
      <c r="E107" s="280"/>
      <c r="F107" s="299" t="s">
        <v>1176</v>
      </c>
      <c r="G107" s="280"/>
      <c r="H107" s="280" t="s">
        <v>1215</v>
      </c>
      <c r="I107" s="280" t="s">
        <v>1186</v>
      </c>
      <c r="J107" s="280"/>
      <c r="K107" s="291"/>
    </row>
    <row r="108" spans="2:11" ht="15" customHeight="1">
      <c r="B108" s="300"/>
      <c r="C108" s="280" t="s">
        <v>1195</v>
      </c>
      <c r="D108" s="280"/>
      <c r="E108" s="280"/>
      <c r="F108" s="299" t="s">
        <v>1182</v>
      </c>
      <c r="G108" s="280"/>
      <c r="H108" s="280" t="s">
        <v>1215</v>
      </c>
      <c r="I108" s="280" t="s">
        <v>1178</v>
      </c>
      <c r="J108" s="280">
        <v>50</v>
      </c>
      <c r="K108" s="291"/>
    </row>
    <row r="109" spans="2:11" ht="15" customHeight="1">
      <c r="B109" s="300"/>
      <c r="C109" s="280" t="s">
        <v>1203</v>
      </c>
      <c r="D109" s="280"/>
      <c r="E109" s="280"/>
      <c r="F109" s="299" t="s">
        <v>1182</v>
      </c>
      <c r="G109" s="280"/>
      <c r="H109" s="280" t="s">
        <v>1215</v>
      </c>
      <c r="I109" s="280" t="s">
        <v>1178</v>
      </c>
      <c r="J109" s="280">
        <v>50</v>
      </c>
      <c r="K109" s="291"/>
    </row>
    <row r="110" spans="2:11" ht="15" customHeight="1">
      <c r="B110" s="300"/>
      <c r="C110" s="280" t="s">
        <v>1201</v>
      </c>
      <c r="D110" s="280"/>
      <c r="E110" s="280"/>
      <c r="F110" s="299" t="s">
        <v>1182</v>
      </c>
      <c r="G110" s="280"/>
      <c r="H110" s="280" t="s">
        <v>1215</v>
      </c>
      <c r="I110" s="280" t="s">
        <v>1178</v>
      </c>
      <c r="J110" s="280">
        <v>50</v>
      </c>
      <c r="K110" s="291"/>
    </row>
    <row r="111" spans="2:11" ht="15" customHeight="1">
      <c r="B111" s="300"/>
      <c r="C111" s="280" t="s">
        <v>52</v>
      </c>
      <c r="D111" s="280"/>
      <c r="E111" s="280"/>
      <c r="F111" s="299" t="s">
        <v>1176</v>
      </c>
      <c r="G111" s="280"/>
      <c r="H111" s="280" t="s">
        <v>1216</v>
      </c>
      <c r="I111" s="280" t="s">
        <v>1178</v>
      </c>
      <c r="J111" s="280">
        <v>20</v>
      </c>
      <c r="K111" s="291"/>
    </row>
    <row r="112" spans="2:11" ht="15" customHeight="1">
      <c r="B112" s="300"/>
      <c r="C112" s="280" t="s">
        <v>1217</v>
      </c>
      <c r="D112" s="280"/>
      <c r="E112" s="280"/>
      <c r="F112" s="299" t="s">
        <v>1176</v>
      </c>
      <c r="G112" s="280"/>
      <c r="H112" s="280" t="s">
        <v>1218</v>
      </c>
      <c r="I112" s="280" t="s">
        <v>1178</v>
      </c>
      <c r="J112" s="280">
        <v>120</v>
      </c>
      <c r="K112" s="291"/>
    </row>
    <row r="113" spans="2:11" ht="15" customHeight="1">
      <c r="B113" s="300"/>
      <c r="C113" s="280" t="s">
        <v>37</v>
      </c>
      <c r="D113" s="280"/>
      <c r="E113" s="280"/>
      <c r="F113" s="299" t="s">
        <v>1176</v>
      </c>
      <c r="G113" s="280"/>
      <c r="H113" s="280" t="s">
        <v>1219</v>
      </c>
      <c r="I113" s="280" t="s">
        <v>1210</v>
      </c>
      <c r="J113" s="280"/>
      <c r="K113" s="291"/>
    </row>
    <row r="114" spans="2:11" ht="15" customHeight="1">
      <c r="B114" s="300"/>
      <c r="C114" s="280" t="s">
        <v>47</v>
      </c>
      <c r="D114" s="280"/>
      <c r="E114" s="280"/>
      <c r="F114" s="299" t="s">
        <v>1176</v>
      </c>
      <c r="G114" s="280"/>
      <c r="H114" s="280" t="s">
        <v>1220</v>
      </c>
      <c r="I114" s="280" t="s">
        <v>1210</v>
      </c>
      <c r="J114" s="280"/>
      <c r="K114" s="291"/>
    </row>
    <row r="115" spans="2:11" ht="15" customHeight="1">
      <c r="B115" s="300"/>
      <c r="C115" s="280" t="s">
        <v>56</v>
      </c>
      <c r="D115" s="280"/>
      <c r="E115" s="280"/>
      <c r="F115" s="299" t="s">
        <v>1176</v>
      </c>
      <c r="G115" s="280"/>
      <c r="H115" s="280" t="s">
        <v>1221</v>
      </c>
      <c r="I115" s="280" t="s">
        <v>1222</v>
      </c>
      <c r="J115" s="280"/>
      <c r="K115" s="291"/>
    </row>
    <row r="116" spans="2:11" ht="15" customHeight="1">
      <c r="B116" s="303"/>
      <c r="C116" s="309"/>
      <c r="D116" s="309"/>
      <c r="E116" s="309"/>
      <c r="F116" s="309"/>
      <c r="G116" s="309"/>
      <c r="H116" s="309"/>
      <c r="I116" s="309"/>
      <c r="J116" s="309"/>
      <c r="K116" s="305"/>
    </row>
    <row r="117" spans="2:11" ht="18.75" customHeight="1">
      <c r="B117" s="310"/>
      <c r="C117" s="276"/>
      <c r="D117" s="276"/>
      <c r="E117" s="276"/>
      <c r="F117" s="311"/>
      <c r="G117" s="276"/>
      <c r="H117" s="276"/>
      <c r="I117" s="276"/>
      <c r="J117" s="276"/>
      <c r="K117" s="310"/>
    </row>
    <row r="118" spans="2:11" ht="18.75" customHeight="1">
      <c r="B118" s="286"/>
      <c r="C118" s="286"/>
      <c r="D118" s="286"/>
      <c r="E118" s="286"/>
      <c r="F118" s="286"/>
      <c r="G118" s="286"/>
      <c r="H118" s="286"/>
      <c r="I118" s="286"/>
      <c r="J118" s="286"/>
      <c r="K118" s="286"/>
    </row>
    <row r="119" spans="2:11" ht="7.5" customHeight="1">
      <c r="B119" s="312"/>
      <c r="C119" s="313"/>
      <c r="D119" s="313"/>
      <c r="E119" s="313"/>
      <c r="F119" s="313"/>
      <c r="G119" s="313"/>
      <c r="H119" s="313"/>
      <c r="I119" s="313"/>
      <c r="J119" s="313"/>
      <c r="K119" s="314"/>
    </row>
    <row r="120" spans="2:11" ht="45" customHeight="1">
      <c r="B120" s="315"/>
      <c r="C120" s="392" t="s">
        <v>1223</v>
      </c>
      <c r="D120" s="392"/>
      <c r="E120" s="392"/>
      <c r="F120" s="392"/>
      <c r="G120" s="392"/>
      <c r="H120" s="392"/>
      <c r="I120" s="392"/>
      <c r="J120" s="392"/>
      <c r="K120" s="316"/>
    </row>
    <row r="121" spans="2:11" ht="17.25" customHeight="1">
      <c r="B121" s="317"/>
      <c r="C121" s="292" t="s">
        <v>1170</v>
      </c>
      <c r="D121" s="292"/>
      <c r="E121" s="292"/>
      <c r="F121" s="292" t="s">
        <v>1171</v>
      </c>
      <c r="G121" s="293"/>
      <c r="H121" s="292" t="s">
        <v>125</v>
      </c>
      <c r="I121" s="292" t="s">
        <v>56</v>
      </c>
      <c r="J121" s="292" t="s">
        <v>1172</v>
      </c>
      <c r="K121" s="318"/>
    </row>
    <row r="122" spans="2:11" ht="17.25" customHeight="1">
      <c r="B122" s="317"/>
      <c r="C122" s="294" t="s">
        <v>1173</v>
      </c>
      <c r="D122" s="294"/>
      <c r="E122" s="294"/>
      <c r="F122" s="295" t="s">
        <v>1174</v>
      </c>
      <c r="G122" s="296"/>
      <c r="H122" s="294"/>
      <c r="I122" s="294"/>
      <c r="J122" s="294" t="s">
        <v>1175</v>
      </c>
      <c r="K122" s="318"/>
    </row>
    <row r="123" spans="2:11" ht="5.25" customHeight="1">
      <c r="B123" s="319"/>
      <c r="C123" s="297"/>
      <c r="D123" s="297"/>
      <c r="E123" s="297"/>
      <c r="F123" s="297"/>
      <c r="G123" s="280"/>
      <c r="H123" s="297"/>
      <c r="I123" s="297"/>
      <c r="J123" s="297"/>
      <c r="K123" s="320"/>
    </row>
    <row r="124" spans="2:11" ht="15" customHeight="1">
      <c r="B124" s="319"/>
      <c r="C124" s="280" t="s">
        <v>1179</v>
      </c>
      <c r="D124" s="297"/>
      <c r="E124" s="297"/>
      <c r="F124" s="299" t="s">
        <v>1176</v>
      </c>
      <c r="G124" s="280"/>
      <c r="H124" s="280" t="s">
        <v>1215</v>
      </c>
      <c r="I124" s="280" t="s">
        <v>1178</v>
      </c>
      <c r="J124" s="280">
        <v>120</v>
      </c>
      <c r="K124" s="321"/>
    </row>
    <row r="125" spans="2:11" ht="15" customHeight="1">
      <c r="B125" s="319"/>
      <c r="C125" s="280" t="s">
        <v>1224</v>
      </c>
      <c r="D125" s="280"/>
      <c r="E125" s="280"/>
      <c r="F125" s="299" t="s">
        <v>1176</v>
      </c>
      <c r="G125" s="280"/>
      <c r="H125" s="280" t="s">
        <v>1225</v>
      </c>
      <c r="I125" s="280" t="s">
        <v>1178</v>
      </c>
      <c r="J125" s="280" t="s">
        <v>1226</v>
      </c>
      <c r="K125" s="321"/>
    </row>
    <row r="126" spans="2:11" ht="15" customHeight="1">
      <c r="B126" s="319"/>
      <c r="C126" s="280" t="s">
        <v>1125</v>
      </c>
      <c r="D126" s="280"/>
      <c r="E126" s="280"/>
      <c r="F126" s="299" t="s">
        <v>1176</v>
      </c>
      <c r="G126" s="280"/>
      <c r="H126" s="280" t="s">
        <v>1227</v>
      </c>
      <c r="I126" s="280" t="s">
        <v>1178</v>
      </c>
      <c r="J126" s="280" t="s">
        <v>1226</v>
      </c>
      <c r="K126" s="321"/>
    </row>
    <row r="127" spans="2:11" ht="15" customHeight="1">
      <c r="B127" s="319"/>
      <c r="C127" s="280" t="s">
        <v>1187</v>
      </c>
      <c r="D127" s="280"/>
      <c r="E127" s="280"/>
      <c r="F127" s="299" t="s">
        <v>1182</v>
      </c>
      <c r="G127" s="280"/>
      <c r="H127" s="280" t="s">
        <v>1188</v>
      </c>
      <c r="I127" s="280" t="s">
        <v>1178</v>
      </c>
      <c r="J127" s="280">
        <v>15</v>
      </c>
      <c r="K127" s="321"/>
    </row>
    <row r="128" spans="2:11" ht="15" customHeight="1">
      <c r="B128" s="319"/>
      <c r="C128" s="301" t="s">
        <v>1189</v>
      </c>
      <c r="D128" s="301"/>
      <c r="E128" s="301"/>
      <c r="F128" s="302" t="s">
        <v>1182</v>
      </c>
      <c r="G128" s="301"/>
      <c r="H128" s="301" t="s">
        <v>1190</v>
      </c>
      <c r="I128" s="301" t="s">
        <v>1178</v>
      </c>
      <c r="J128" s="301">
        <v>15</v>
      </c>
      <c r="K128" s="321"/>
    </row>
    <row r="129" spans="2:11" ht="15" customHeight="1">
      <c r="B129" s="319"/>
      <c r="C129" s="301" t="s">
        <v>1191</v>
      </c>
      <c r="D129" s="301"/>
      <c r="E129" s="301"/>
      <c r="F129" s="302" t="s">
        <v>1182</v>
      </c>
      <c r="G129" s="301"/>
      <c r="H129" s="301" t="s">
        <v>1192</v>
      </c>
      <c r="I129" s="301" t="s">
        <v>1178</v>
      </c>
      <c r="J129" s="301">
        <v>20</v>
      </c>
      <c r="K129" s="321"/>
    </row>
    <row r="130" spans="2:11" ht="15" customHeight="1">
      <c r="B130" s="319"/>
      <c r="C130" s="301" t="s">
        <v>1193</v>
      </c>
      <c r="D130" s="301"/>
      <c r="E130" s="301"/>
      <c r="F130" s="302" t="s">
        <v>1182</v>
      </c>
      <c r="G130" s="301"/>
      <c r="H130" s="301" t="s">
        <v>1194</v>
      </c>
      <c r="I130" s="301" t="s">
        <v>1178</v>
      </c>
      <c r="J130" s="301">
        <v>20</v>
      </c>
      <c r="K130" s="321"/>
    </row>
    <row r="131" spans="2:11" ht="15" customHeight="1">
      <c r="B131" s="319"/>
      <c r="C131" s="280" t="s">
        <v>1181</v>
      </c>
      <c r="D131" s="280"/>
      <c r="E131" s="280"/>
      <c r="F131" s="299" t="s">
        <v>1182</v>
      </c>
      <c r="G131" s="280"/>
      <c r="H131" s="280" t="s">
        <v>1215</v>
      </c>
      <c r="I131" s="280" t="s">
        <v>1178</v>
      </c>
      <c r="J131" s="280">
        <v>50</v>
      </c>
      <c r="K131" s="321"/>
    </row>
    <row r="132" spans="2:11" ht="15" customHeight="1">
      <c r="B132" s="319"/>
      <c r="C132" s="280" t="s">
        <v>1195</v>
      </c>
      <c r="D132" s="280"/>
      <c r="E132" s="280"/>
      <c r="F132" s="299" t="s">
        <v>1182</v>
      </c>
      <c r="G132" s="280"/>
      <c r="H132" s="280" t="s">
        <v>1215</v>
      </c>
      <c r="I132" s="280" t="s">
        <v>1178</v>
      </c>
      <c r="J132" s="280">
        <v>50</v>
      </c>
      <c r="K132" s="321"/>
    </row>
    <row r="133" spans="2:11" ht="15" customHeight="1">
      <c r="B133" s="319"/>
      <c r="C133" s="280" t="s">
        <v>1201</v>
      </c>
      <c r="D133" s="280"/>
      <c r="E133" s="280"/>
      <c r="F133" s="299" t="s">
        <v>1182</v>
      </c>
      <c r="G133" s="280"/>
      <c r="H133" s="280" t="s">
        <v>1215</v>
      </c>
      <c r="I133" s="280" t="s">
        <v>1178</v>
      </c>
      <c r="J133" s="280">
        <v>50</v>
      </c>
      <c r="K133" s="321"/>
    </row>
    <row r="134" spans="2:11" ht="15" customHeight="1">
      <c r="B134" s="319"/>
      <c r="C134" s="280" t="s">
        <v>1203</v>
      </c>
      <c r="D134" s="280"/>
      <c r="E134" s="280"/>
      <c r="F134" s="299" t="s">
        <v>1182</v>
      </c>
      <c r="G134" s="280"/>
      <c r="H134" s="280" t="s">
        <v>1215</v>
      </c>
      <c r="I134" s="280" t="s">
        <v>1178</v>
      </c>
      <c r="J134" s="280">
        <v>50</v>
      </c>
      <c r="K134" s="321"/>
    </row>
    <row r="135" spans="2:11" ht="15" customHeight="1">
      <c r="B135" s="319"/>
      <c r="C135" s="280" t="s">
        <v>130</v>
      </c>
      <c r="D135" s="280"/>
      <c r="E135" s="280"/>
      <c r="F135" s="299" t="s">
        <v>1182</v>
      </c>
      <c r="G135" s="280"/>
      <c r="H135" s="280" t="s">
        <v>1228</v>
      </c>
      <c r="I135" s="280" t="s">
        <v>1178</v>
      </c>
      <c r="J135" s="280">
        <v>255</v>
      </c>
      <c r="K135" s="321"/>
    </row>
    <row r="136" spans="2:11" ht="15" customHeight="1">
      <c r="B136" s="319"/>
      <c r="C136" s="280" t="s">
        <v>1205</v>
      </c>
      <c r="D136" s="280"/>
      <c r="E136" s="280"/>
      <c r="F136" s="299" t="s">
        <v>1176</v>
      </c>
      <c r="G136" s="280"/>
      <c r="H136" s="280" t="s">
        <v>1229</v>
      </c>
      <c r="I136" s="280" t="s">
        <v>1207</v>
      </c>
      <c r="J136" s="280"/>
      <c r="K136" s="321"/>
    </row>
    <row r="137" spans="2:11" ht="15" customHeight="1">
      <c r="B137" s="319"/>
      <c r="C137" s="280" t="s">
        <v>1208</v>
      </c>
      <c r="D137" s="280"/>
      <c r="E137" s="280"/>
      <c r="F137" s="299" t="s">
        <v>1176</v>
      </c>
      <c r="G137" s="280"/>
      <c r="H137" s="280" t="s">
        <v>1230</v>
      </c>
      <c r="I137" s="280" t="s">
        <v>1210</v>
      </c>
      <c r="J137" s="280"/>
      <c r="K137" s="321"/>
    </row>
    <row r="138" spans="2:11" ht="15" customHeight="1">
      <c r="B138" s="319"/>
      <c r="C138" s="280" t="s">
        <v>1211</v>
      </c>
      <c r="D138" s="280"/>
      <c r="E138" s="280"/>
      <c r="F138" s="299" t="s">
        <v>1176</v>
      </c>
      <c r="G138" s="280"/>
      <c r="H138" s="280" t="s">
        <v>1211</v>
      </c>
      <c r="I138" s="280" t="s">
        <v>1210</v>
      </c>
      <c r="J138" s="280"/>
      <c r="K138" s="321"/>
    </row>
    <row r="139" spans="2:11" ht="15" customHeight="1">
      <c r="B139" s="319"/>
      <c r="C139" s="280" t="s">
        <v>37</v>
      </c>
      <c r="D139" s="280"/>
      <c r="E139" s="280"/>
      <c r="F139" s="299" t="s">
        <v>1176</v>
      </c>
      <c r="G139" s="280"/>
      <c r="H139" s="280" t="s">
        <v>1231</v>
      </c>
      <c r="I139" s="280" t="s">
        <v>1210</v>
      </c>
      <c r="J139" s="280"/>
      <c r="K139" s="321"/>
    </row>
    <row r="140" spans="2:11" ht="15" customHeight="1">
      <c r="B140" s="319"/>
      <c r="C140" s="280" t="s">
        <v>1232</v>
      </c>
      <c r="D140" s="280"/>
      <c r="E140" s="280"/>
      <c r="F140" s="299" t="s">
        <v>1176</v>
      </c>
      <c r="G140" s="280"/>
      <c r="H140" s="280" t="s">
        <v>1233</v>
      </c>
      <c r="I140" s="280" t="s">
        <v>1210</v>
      </c>
      <c r="J140" s="280"/>
      <c r="K140" s="321"/>
    </row>
    <row r="141" spans="2:11" ht="15" customHeight="1">
      <c r="B141" s="322"/>
      <c r="C141" s="323"/>
      <c r="D141" s="323"/>
      <c r="E141" s="323"/>
      <c r="F141" s="323"/>
      <c r="G141" s="323"/>
      <c r="H141" s="323"/>
      <c r="I141" s="323"/>
      <c r="J141" s="323"/>
      <c r="K141" s="324"/>
    </row>
    <row r="142" spans="2:11" ht="18.75" customHeight="1">
      <c r="B142" s="276"/>
      <c r="C142" s="276"/>
      <c r="D142" s="276"/>
      <c r="E142" s="276"/>
      <c r="F142" s="311"/>
      <c r="G142" s="276"/>
      <c r="H142" s="276"/>
      <c r="I142" s="276"/>
      <c r="J142" s="276"/>
      <c r="K142" s="276"/>
    </row>
    <row r="143" spans="2:11" ht="18.75" customHeight="1">
      <c r="B143" s="286"/>
      <c r="C143" s="286"/>
      <c r="D143" s="286"/>
      <c r="E143" s="286"/>
      <c r="F143" s="286"/>
      <c r="G143" s="286"/>
      <c r="H143" s="286"/>
      <c r="I143" s="286"/>
      <c r="J143" s="286"/>
      <c r="K143" s="286"/>
    </row>
    <row r="144" spans="2:11" ht="7.5" customHeight="1">
      <c r="B144" s="287"/>
      <c r="C144" s="288"/>
      <c r="D144" s="288"/>
      <c r="E144" s="288"/>
      <c r="F144" s="288"/>
      <c r="G144" s="288"/>
      <c r="H144" s="288"/>
      <c r="I144" s="288"/>
      <c r="J144" s="288"/>
      <c r="K144" s="289"/>
    </row>
    <row r="145" spans="2:11" ht="45" customHeight="1">
      <c r="B145" s="290"/>
      <c r="C145" s="396" t="s">
        <v>1234</v>
      </c>
      <c r="D145" s="396"/>
      <c r="E145" s="396"/>
      <c r="F145" s="396"/>
      <c r="G145" s="396"/>
      <c r="H145" s="396"/>
      <c r="I145" s="396"/>
      <c r="J145" s="396"/>
      <c r="K145" s="291"/>
    </row>
    <row r="146" spans="2:11" ht="17.25" customHeight="1">
      <c r="B146" s="290"/>
      <c r="C146" s="292" t="s">
        <v>1170</v>
      </c>
      <c r="D146" s="292"/>
      <c r="E146" s="292"/>
      <c r="F146" s="292" t="s">
        <v>1171</v>
      </c>
      <c r="G146" s="293"/>
      <c r="H146" s="292" t="s">
        <v>125</v>
      </c>
      <c r="I146" s="292" t="s">
        <v>56</v>
      </c>
      <c r="J146" s="292" t="s">
        <v>1172</v>
      </c>
      <c r="K146" s="291"/>
    </row>
    <row r="147" spans="2:11" ht="17.25" customHeight="1">
      <c r="B147" s="290"/>
      <c r="C147" s="294" t="s">
        <v>1173</v>
      </c>
      <c r="D147" s="294"/>
      <c r="E147" s="294"/>
      <c r="F147" s="295" t="s">
        <v>1174</v>
      </c>
      <c r="G147" s="296"/>
      <c r="H147" s="294"/>
      <c r="I147" s="294"/>
      <c r="J147" s="294" t="s">
        <v>1175</v>
      </c>
      <c r="K147" s="291"/>
    </row>
    <row r="148" spans="2:11" ht="5.25" customHeight="1">
      <c r="B148" s="300"/>
      <c r="C148" s="297"/>
      <c r="D148" s="297"/>
      <c r="E148" s="297"/>
      <c r="F148" s="297"/>
      <c r="G148" s="298"/>
      <c r="H148" s="297"/>
      <c r="I148" s="297"/>
      <c r="J148" s="297"/>
      <c r="K148" s="321"/>
    </row>
    <row r="149" spans="2:11" ht="15" customHeight="1">
      <c r="B149" s="300"/>
      <c r="C149" s="325" t="s">
        <v>1179</v>
      </c>
      <c r="D149" s="280"/>
      <c r="E149" s="280"/>
      <c r="F149" s="326" t="s">
        <v>1176</v>
      </c>
      <c r="G149" s="280"/>
      <c r="H149" s="325" t="s">
        <v>1215</v>
      </c>
      <c r="I149" s="325" t="s">
        <v>1178</v>
      </c>
      <c r="J149" s="325">
        <v>120</v>
      </c>
      <c r="K149" s="321"/>
    </row>
    <row r="150" spans="2:11" ht="15" customHeight="1">
      <c r="B150" s="300"/>
      <c r="C150" s="325" t="s">
        <v>1224</v>
      </c>
      <c r="D150" s="280"/>
      <c r="E150" s="280"/>
      <c r="F150" s="326" t="s">
        <v>1176</v>
      </c>
      <c r="G150" s="280"/>
      <c r="H150" s="325" t="s">
        <v>1235</v>
      </c>
      <c r="I150" s="325" t="s">
        <v>1178</v>
      </c>
      <c r="J150" s="325" t="s">
        <v>1226</v>
      </c>
      <c r="K150" s="321"/>
    </row>
    <row r="151" spans="2:11" ht="15" customHeight="1">
      <c r="B151" s="300"/>
      <c r="C151" s="325" t="s">
        <v>1125</v>
      </c>
      <c r="D151" s="280"/>
      <c r="E151" s="280"/>
      <c r="F151" s="326" t="s">
        <v>1176</v>
      </c>
      <c r="G151" s="280"/>
      <c r="H151" s="325" t="s">
        <v>1236</v>
      </c>
      <c r="I151" s="325" t="s">
        <v>1178</v>
      </c>
      <c r="J151" s="325" t="s">
        <v>1226</v>
      </c>
      <c r="K151" s="321"/>
    </row>
    <row r="152" spans="2:11" ht="15" customHeight="1">
      <c r="B152" s="300"/>
      <c r="C152" s="325" t="s">
        <v>1181</v>
      </c>
      <c r="D152" s="280"/>
      <c r="E152" s="280"/>
      <c r="F152" s="326" t="s">
        <v>1182</v>
      </c>
      <c r="G152" s="280"/>
      <c r="H152" s="325" t="s">
        <v>1215</v>
      </c>
      <c r="I152" s="325" t="s">
        <v>1178</v>
      </c>
      <c r="J152" s="325">
        <v>50</v>
      </c>
      <c r="K152" s="321"/>
    </row>
    <row r="153" spans="2:11" ht="15" customHeight="1">
      <c r="B153" s="300"/>
      <c r="C153" s="325" t="s">
        <v>1184</v>
      </c>
      <c r="D153" s="280"/>
      <c r="E153" s="280"/>
      <c r="F153" s="326" t="s">
        <v>1176</v>
      </c>
      <c r="G153" s="280"/>
      <c r="H153" s="325" t="s">
        <v>1215</v>
      </c>
      <c r="I153" s="325" t="s">
        <v>1186</v>
      </c>
      <c r="J153" s="325"/>
      <c r="K153" s="321"/>
    </row>
    <row r="154" spans="2:11" ht="15" customHeight="1">
      <c r="B154" s="300"/>
      <c r="C154" s="325" t="s">
        <v>1195</v>
      </c>
      <c r="D154" s="280"/>
      <c r="E154" s="280"/>
      <c r="F154" s="326" t="s">
        <v>1182</v>
      </c>
      <c r="G154" s="280"/>
      <c r="H154" s="325" t="s">
        <v>1215</v>
      </c>
      <c r="I154" s="325" t="s">
        <v>1178</v>
      </c>
      <c r="J154" s="325">
        <v>50</v>
      </c>
      <c r="K154" s="321"/>
    </row>
    <row r="155" spans="2:11" ht="15" customHeight="1">
      <c r="B155" s="300"/>
      <c r="C155" s="325" t="s">
        <v>1203</v>
      </c>
      <c r="D155" s="280"/>
      <c r="E155" s="280"/>
      <c r="F155" s="326" t="s">
        <v>1182</v>
      </c>
      <c r="G155" s="280"/>
      <c r="H155" s="325" t="s">
        <v>1215</v>
      </c>
      <c r="I155" s="325" t="s">
        <v>1178</v>
      </c>
      <c r="J155" s="325">
        <v>50</v>
      </c>
      <c r="K155" s="321"/>
    </row>
    <row r="156" spans="2:11" ht="15" customHeight="1">
      <c r="B156" s="300"/>
      <c r="C156" s="325" t="s">
        <v>1201</v>
      </c>
      <c r="D156" s="280"/>
      <c r="E156" s="280"/>
      <c r="F156" s="326" t="s">
        <v>1182</v>
      </c>
      <c r="G156" s="280"/>
      <c r="H156" s="325" t="s">
        <v>1215</v>
      </c>
      <c r="I156" s="325" t="s">
        <v>1178</v>
      </c>
      <c r="J156" s="325">
        <v>50</v>
      </c>
      <c r="K156" s="321"/>
    </row>
    <row r="157" spans="2:11" ht="15" customHeight="1">
      <c r="B157" s="300"/>
      <c r="C157" s="325" t="s">
        <v>101</v>
      </c>
      <c r="D157" s="280"/>
      <c r="E157" s="280"/>
      <c r="F157" s="326" t="s">
        <v>1176</v>
      </c>
      <c r="G157" s="280"/>
      <c r="H157" s="325" t="s">
        <v>1237</v>
      </c>
      <c r="I157" s="325" t="s">
        <v>1178</v>
      </c>
      <c r="J157" s="325" t="s">
        <v>1238</v>
      </c>
      <c r="K157" s="321"/>
    </row>
    <row r="158" spans="2:11" ht="15" customHeight="1">
      <c r="B158" s="300"/>
      <c r="C158" s="325" t="s">
        <v>1239</v>
      </c>
      <c r="D158" s="280"/>
      <c r="E158" s="280"/>
      <c r="F158" s="326" t="s">
        <v>1176</v>
      </c>
      <c r="G158" s="280"/>
      <c r="H158" s="325" t="s">
        <v>1240</v>
      </c>
      <c r="I158" s="325" t="s">
        <v>1210</v>
      </c>
      <c r="J158" s="325"/>
      <c r="K158" s="321"/>
    </row>
    <row r="159" spans="2:11" ht="15" customHeight="1">
      <c r="B159" s="327"/>
      <c r="C159" s="309"/>
      <c r="D159" s="309"/>
      <c r="E159" s="309"/>
      <c r="F159" s="309"/>
      <c r="G159" s="309"/>
      <c r="H159" s="309"/>
      <c r="I159" s="309"/>
      <c r="J159" s="309"/>
      <c r="K159" s="328"/>
    </row>
    <row r="160" spans="2:11" ht="18.75" customHeight="1">
      <c r="B160" s="276"/>
      <c r="C160" s="280"/>
      <c r="D160" s="280"/>
      <c r="E160" s="280"/>
      <c r="F160" s="299"/>
      <c r="G160" s="280"/>
      <c r="H160" s="280"/>
      <c r="I160" s="280"/>
      <c r="J160" s="280"/>
      <c r="K160" s="276"/>
    </row>
    <row r="161" spans="2:11" ht="18.75" customHeight="1">
      <c r="B161" s="286"/>
      <c r="C161" s="286"/>
      <c r="D161" s="286"/>
      <c r="E161" s="286"/>
      <c r="F161" s="286"/>
      <c r="G161" s="286"/>
      <c r="H161" s="286"/>
      <c r="I161" s="286"/>
      <c r="J161" s="286"/>
      <c r="K161" s="286"/>
    </row>
    <row r="162" spans="2:11" ht="7.5" customHeight="1">
      <c r="B162" s="268"/>
      <c r="C162" s="269"/>
      <c r="D162" s="269"/>
      <c r="E162" s="269"/>
      <c r="F162" s="269"/>
      <c r="G162" s="269"/>
      <c r="H162" s="269"/>
      <c r="I162" s="269"/>
      <c r="J162" s="269"/>
      <c r="K162" s="270"/>
    </row>
    <row r="163" spans="2:11" ht="45" customHeight="1">
      <c r="B163" s="271"/>
      <c r="C163" s="392" t="s">
        <v>1241</v>
      </c>
      <c r="D163" s="392"/>
      <c r="E163" s="392"/>
      <c r="F163" s="392"/>
      <c r="G163" s="392"/>
      <c r="H163" s="392"/>
      <c r="I163" s="392"/>
      <c r="J163" s="392"/>
      <c r="K163" s="272"/>
    </row>
    <row r="164" spans="2:11" ht="17.25" customHeight="1">
      <c r="B164" s="271"/>
      <c r="C164" s="292" t="s">
        <v>1170</v>
      </c>
      <c r="D164" s="292"/>
      <c r="E164" s="292"/>
      <c r="F164" s="292" t="s">
        <v>1171</v>
      </c>
      <c r="G164" s="329"/>
      <c r="H164" s="330" t="s">
        <v>125</v>
      </c>
      <c r="I164" s="330" t="s">
        <v>56</v>
      </c>
      <c r="J164" s="292" t="s">
        <v>1172</v>
      </c>
      <c r="K164" s="272"/>
    </row>
    <row r="165" spans="2:11" ht="17.25" customHeight="1">
      <c r="B165" s="273"/>
      <c r="C165" s="294" t="s">
        <v>1173</v>
      </c>
      <c r="D165" s="294"/>
      <c r="E165" s="294"/>
      <c r="F165" s="295" t="s">
        <v>1174</v>
      </c>
      <c r="G165" s="331"/>
      <c r="H165" s="332"/>
      <c r="I165" s="332"/>
      <c r="J165" s="294" t="s">
        <v>1175</v>
      </c>
      <c r="K165" s="274"/>
    </row>
    <row r="166" spans="2:11" ht="5.25" customHeight="1">
      <c r="B166" s="300"/>
      <c r="C166" s="297"/>
      <c r="D166" s="297"/>
      <c r="E166" s="297"/>
      <c r="F166" s="297"/>
      <c r="G166" s="298"/>
      <c r="H166" s="297"/>
      <c r="I166" s="297"/>
      <c r="J166" s="297"/>
      <c r="K166" s="321"/>
    </row>
    <row r="167" spans="2:11" ht="15" customHeight="1">
      <c r="B167" s="300"/>
      <c r="C167" s="280" t="s">
        <v>1179</v>
      </c>
      <c r="D167" s="280"/>
      <c r="E167" s="280"/>
      <c r="F167" s="299" t="s">
        <v>1176</v>
      </c>
      <c r="G167" s="280"/>
      <c r="H167" s="280" t="s">
        <v>1215</v>
      </c>
      <c r="I167" s="280" t="s">
        <v>1178</v>
      </c>
      <c r="J167" s="280">
        <v>120</v>
      </c>
      <c r="K167" s="321"/>
    </row>
    <row r="168" spans="2:11" ht="15" customHeight="1">
      <c r="B168" s="300"/>
      <c r="C168" s="280" t="s">
        <v>1224</v>
      </c>
      <c r="D168" s="280"/>
      <c r="E168" s="280"/>
      <c r="F168" s="299" t="s">
        <v>1176</v>
      </c>
      <c r="G168" s="280"/>
      <c r="H168" s="280" t="s">
        <v>1225</v>
      </c>
      <c r="I168" s="280" t="s">
        <v>1178</v>
      </c>
      <c r="J168" s="280" t="s">
        <v>1226</v>
      </c>
      <c r="K168" s="321"/>
    </row>
    <row r="169" spans="2:11" ht="15" customHeight="1">
      <c r="B169" s="300"/>
      <c r="C169" s="280" t="s">
        <v>1125</v>
      </c>
      <c r="D169" s="280"/>
      <c r="E169" s="280"/>
      <c r="F169" s="299" t="s">
        <v>1176</v>
      </c>
      <c r="G169" s="280"/>
      <c r="H169" s="280" t="s">
        <v>1242</v>
      </c>
      <c r="I169" s="280" t="s">
        <v>1178</v>
      </c>
      <c r="J169" s="280" t="s">
        <v>1226</v>
      </c>
      <c r="K169" s="321"/>
    </row>
    <row r="170" spans="2:11" ht="15" customHeight="1">
      <c r="B170" s="300"/>
      <c r="C170" s="280" t="s">
        <v>1181</v>
      </c>
      <c r="D170" s="280"/>
      <c r="E170" s="280"/>
      <c r="F170" s="299" t="s">
        <v>1182</v>
      </c>
      <c r="G170" s="280"/>
      <c r="H170" s="280" t="s">
        <v>1242</v>
      </c>
      <c r="I170" s="280" t="s">
        <v>1178</v>
      </c>
      <c r="J170" s="280">
        <v>50</v>
      </c>
      <c r="K170" s="321"/>
    </row>
    <row r="171" spans="2:11" ht="15" customHeight="1">
      <c r="B171" s="300"/>
      <c r="C171" s="280" t="s">
        <v>1184</v>
      </c>
      <c r="D171" s="280"/>
      <c r="E171" s="280"/>
      <c r="F171" s="299" t="s">
        <v>1176</v>
      </c>
      <c r="G171" s="280"/>
      <c r="H171" s="280" t="s">
        <v>1242</v>
      </c>
      <c r="I171" s="280" t="s">
        <v>1186</v>
      </c>
      <c r="J171" s="280"/>
      <c r="K171" s="321"/>
    </row>
    <row r="172" spans="2:11" ht="15" customHeight="1">
      <c r="B172" s="300"/>
      <c r="C172" s="280" t="s">
        <v>1195</v>
      </c>
      <c r="D172" s="280"/>
      <c r="E172" s="280"/>
      <c r="F172" s="299" t="s">
        <v>1182</v>
      </c>
      <c r="G172" s="280"/>
      <c r="H172" s="280" t="s">
        <v>1242</v>
      </c>
      <c r="I172" s="280" t="s">
        <v>1178</v>
      </c>
      <c r="J172" s="280">
        <v>50</v>
      </c>
      <c r="K172" s="321"/>
    </row>
    <row r="173" spans="2:11" ht="15" customHeight="1">
      <c r="B173" s="300"/>
      <c r="C173" s="280" t="s">
        <v>1203</v>
      </c>
      <c r="D173" s="280"/>
      <c r="E173" s="280"/>
      <c r="F173" s="299" t="s">
        <v>1182</v>
      </c>
      <c r="G173" s="280"/>
      <c r="H173" s="280" t="s">
        <v>1242</v>
      </c>
      <c r="I173" s="280" t="s">
        <v>1178</v>
      </c>
      <c r="J173" s="280">
        <v>50</v>
      </c>
      <c r="K173" s="321"/>
    </row>
    <row r="174" spans="2:11" ht="15" customHeight="1">
      <c r="B174" s="300"/>
      <c r="C174" s="280" t="s">
        <v>1201</v>
      </c>
      <c r="D174" s="280"/>
      <c r="E174" s="280"/>
      <c r="F174" s="299" t="s">
        <v>1182</v>
      </c>
      <c r="G174" s="280"/>
      <c r="H174" s="280" t="s">
        <v>1242</v>
      </c>
      <c r="I174" s="280" t="s">
        <v>1178</v>
      </c>
      <c r="J174" s="280">
        <v>50</v>
      </c>
      <c r="K174" s="321"/>
    </row>
    <row r="175" spans="2:11" ht="15" customHeight="1">
      <c r="B175" s="300"/>
      <c r="C175" s="280" t="s">
        <v>124</v>
      </c>
      <c r="D175" s="280"/>
      <c r="E175" s="280"/>
      <c r="F175" s="299" t="s">
        <v>1176</v>
      </c>
      <c r="G175" s="280"/>
      <c r="H175" s="280" t="s">
        <v>1243</v>
      </c>
      <c r="I175" s="280" t="s">
        <v>1244</v>
      </c>
      <c r="J175" s="280"/>
      <c r="K175" s="321"/>
    </row>
    <row r="176" spans="2:11" ht="15" customHeight="1">
      <c r="B176" s="300"/>
      <c r="C176" s="280" t="s">
        <v>56</v>
      </c>
      <c r="D176" s="280"/>
      <c r="E176" s="280"/>
      <c r="F176" s="299" t="s">
        <v>1176</v>
      </c>
      <c r="G176" s="280"/>
      <c r="H176" s="280" t="s">
        <v>1245</v>
      </c>
      <c r="I176" s="280" t="s">
        <v>1246</v>
      </c>
      <c r="J176" s="280">
        <v>1</v>
      </c>
      <c r="K176" s="321"/>
    </row>
    <row r="177" spans="2:11" ht="15" customHeight="1">
      <c r="B177" s="300"/>
      <c r="C177" s="280" t="s">
        <v>52</v>
      </c>
      <c r="D177" s="280"/>
      <c r="E177" s="280"/>
      <c r="F177" s="299" t="s">
        <v>1176</v>
      </c>
      <c r="G177" s="280"/>
      <c r="H177" s="280" t="s">
        <v>1247</v>
      </c>
      <c r="I177" s="280" t="s">
        <v>1178</v>
      </c>
      <c r="J177" s="280">
        <v>20</v>
      </c>
      <c r="K177" s="321"/>
    </row>
    <row r="178" spans="2:11" ht="15" customHeight="1">
      <c r="B178" s="300"/>
      <c r="C178" s="280" t="s">
        <v>125</v>
      </c>
      <c r="D178" s="280"/>
      <c r="E178" s="280"/>
      <c r="F178" s="299" t="s">
        <v>1176</v>
      </c>
      <c r="G178" s="280"/>
      <c r="H178" s="280" t="s">
        <v>1248</v>
      </c>
      <c r="I178" s="280" t="s">
        <v>1178</v>
      </c>
      <c r="J178" s="280">
        <v>255</v>
      </c>
      <c r="K178" s="321"/>
    </row>
    <row r="179" spans="2:11" ht="15" customHeight="1">
      <c r="B179" s="300"/>
      <c r="C179" s="280" t="s">
        <v>126</v>
      </c>
      <c r="D179" s="280"/>
      <c r="E179" s="280"/>
      <c r="F179" s="299" t="s">
        <v>1176</v>
      </c>
      <c r="G179" s="280"/>
      <c r="H179" s="280" t="s">
        <v>1141</v>
      </c>
      <c r="I179" s="280" t="s">
        <v>1178</v>
      </c>
      <c r="J179" s="280">
        <v>10</v>
      </c>
      <c r="K179" s="321"/>
    </row>
    <row r="180" spans="2:11" ht="15" customHeight="1">
      <c r="B180" s="300"/>
      <c r="C180" s="280" t="s">
        <v>127</v>
      </c>
      <c r="D180" s="280"/>
      <c r="E180" s="280"/>
      <c r="F180" s="299" t="s">
        <v>1176</v>
      </c>
      <c r="G180" s="280"/>
      <c r="H180" s="280" t="s">
        <v>1249</v>
      </c>
      <c r="I180" s="280" t="s">
        <v>1210</v>
      </c>
      <c r="J180" s="280"/>
      <c r="K180" s="321"/>
    </row>
    <row r="181" spans="2:11" ht="15" customHeight="1">
      <c r="B181" s="300"/>
      <c r="C181" s="280" t="s">
        <v>1250</v>
      </c>
      <c r="D181" s="280"/>
      <c r="E181" s="280"/>
      <c r="F181" s="299" t="s">
        <v>1176</v>
      </c>
      <c r="G181" s="280"/>
      <c r="H181" s="280" t="s">
        <v>1251</v>
      </c>
      <c r="I181" s="280" t="s">
        <v>1210</v>
      </c>
      <c r="J181" s="280"/>
      <c r="K181" s="321"/>
    </row>
    <row r="182" spans="2:11" ht="15" customHeight="1">
      <c r="B182" s="300"/>
      <c r="C182" s="280" t="s">
        <v>1239</v>
      </c>
      <c r="D182" s="280"/>
      <c r="E182" s="280"/>
      <c r="F182" s="299" t="s">
        <v>1176</v>
      </c>
      <c r="G182" s="280"/>
      <c r="H182" s="280" t="s">
        <v>1252</v>
      </c>
      <c r="I182" s="280" t="s">
        <v>1210</v>
      </c>
      <c r="J182" s="280"/>
      <c r="K182" s="321"/>
    </row>
    <row r="183" spans="2:11" ht="15" customHeight="1">
      <c r="B183" s="300"/>
      <c r="C183" s="280" t="s">
        <v>129</v>
      </c>
      <c r="D183" s="280"/>
      <c r="E183" s="280"/>
      <c r="F183" s="299" t="s">
        <v>1182</v>
      </c>
      <c r="G183" s="280"/>
      <c r="H183" s="280" t="s">
        <v>1253</v>
      </c>
      <c r="I183" s="280" t="s">
        <v>1178</v>
      </c>
      <c r="J183" s="280">
        <v>50</v>
      </c>
      <c r="K183" s="321"/>
    </row>
    <row r="184" spans="2:11" ht="15" customHeight="1">
      <c r="B184" s="300"/>
      <c r="C184" s="280" t="s">
        <v>1254</v>
      </c>
      <c r="D184" s="280"/>
      <c r="E184" s="280"/>
      <c r="F184" s="299" t="s">
        <v>1182</v>
      </c>
      <c r="G184" s="280"/>
      <c r="H184" s="280" t="s">
        <v>1255</v>
      </c>
      <c r="I184" s="280" t="s">
        <v>1256</v>
      </c>
      <c r="J184" s="280"/>
      <c r="K184" s="321"/>
    </row>
    <row r="185" spans="2:11" ht="15" customHeight="1">
      <c r="B185" s="300"/>
      <c r="C185" s="280" t="s">
        <v>1257</v>
      </c>
      <c r="D185" s="280"/>
      <c r="E185" s="280"/>
      <c r="F185" s="299" t="s">
        <v>1182</v>
      </c>
      <c r="G185" s="280"/>
      <c r="H185" s="280" t="s">
        <v>1258</v>
      </c>
      <c r="I185" s="280" t="s">
        <v>1256</v>
      </c>
      <c r="J185" s="280"/>
      <c r="K185" s="321"/>
    </row>
    <row r="186" spans="2:11" ht="15" customHeight="1">
      <c r="B186" s="300"/>
      <c r="C186" s="280" t="s">
        <v>1259</v>
      </c>
      <c r="D186" s="280"/>
      <c r="E186" s="280"/>
      <c r="F186" s="299" t="s">
        <v>1182</v>
      </c>
      <c r="G186" s="280"/>
      <c r="H186" s="280" t="s">
        <v>1260</v>
      </c>
      <c r="I186" s="280" t="s">
        <v>1256</v>
      </c>
      <c r="J186" s="280"/>
      <c r="K186" s="321"/>
    </row>
    <row r="187" spans="2:11" ht="15" customHeight="1">
      <c r="B187" s="300"/>
      <c r="C187" s="333" t="s">
        <v>1261</v>
      </c>
      <c r="D187" s="280"/>
      <c r="E187" s="280"/>
      <c r="F187" s="299" t="s">
        <v>1182</v>
      </c>
      <c r="G187" s="280"/>
      <c r="H187" s="280" t="s">
        <v>1262</v>
      </c>
      <c r="I187" s="280" t="s">
        <v>1263</v>
      </c>
      <c r="J187" s="334" t="s">
        <v>1264</v>
      </c>
      <c r="K187" s="321"/>
    </row>
    <row r="188" spans="2:11" ht="15" customHeight="1">
      <c r="B188" s="300"/>
      <c r="C188" s="285" t="s">
        <v>41</v>
      </c>
      <c r="D188" s="280"/>
      <c r="E188" s="280"/>
      <c r="F188" s="299" t="s">
        <v>1176</v>
      </c>
      <c r="G188" s="280"/>
      <c r="H188" s="276" t="s">
        <v>1265</v>
      </c>
      <c r="I188" s="280" t="s">
        <v>1266</v>
      </c>
      <c r="J188" s="280"/>
      <c r="K188" s="321"/>
    </row>
    <row r="189" spans="2:11" ht="15" customHeight="1">
      <c r="B189" s="300"/>
      <c r="C189" s="285" t="s">
        <v>1267</v>
      </c>
      <c r="D189" s="280"/>
      <c r="E189" s="280"/>
      <c r="F189" s="299" t="s">
        <v>1176</v>
      </c>
      <c r="G189" s="280"/>
      <c r="H189" s="280" t="s">
        <v>1268</v>
      </c>
      <c r="I189" s="280" t="s">
        <v>1210</v>
      </c>
      <c r="J189" s="280"/>
      <c r="K189" s="321"/>
    </row>
    <row r="190" spans="2:11" ht="15" customHeight="1">
      <c r="B190" s="300"/>
      <c r="C190" s="285" t="s">
        <v>1269</v>
      </c>
      <c r="D190" s="280"/>
      <c r="E190" s="280"/>
      <c r="F190" s="299" t="s">
        <v>1176</v>
      </c>
      <c r="G190" s="280"/>
      <c r="H190" s="280" t="s">
        <v>1270</v>
      </c>
      <c r="I190" s="280" t="s">
        <v>1210</v>
      </c>
      <c r="J190" s="280"/>
      <c r="K190" s="321"/>
    </row>
    <row r="191" spans="2:11" ht="15" customHeight="1">
      <c r="B191" s="300"/>
      <c r="C191" s="285" t="s">
        <v>1271</v>
      </c>
      <c r="D191" s="280"/>
      <c r="E191" s="280"/>
      <c r="F191" s="299" t="s">
        <v>1182</v>
      </c>
      <c r="G191" s="280"/>
      <c r="H191" s="280" t="s">
        <v>1272</v>
      </c>
      <c r="I191" s="280" t="s">
        <v>1210</v>
      </c>
      <c r="J191" s="280"/>
      <c r="K191" s="321"/>
    </row>
    <row r="192" spans="2:11" ht="15" customHeight="1">
      <c r="B192" s="327"/>
      <c r="C192" s="335"/>
      <c r="D192" s="309"/>
      <c r="E192" s="309"/>
      <c r="F192" s="309"/>
      <c r="G192" s="309"/>
      <c r="H192" s="309"/>
      <c r="I192" s="309"/>
      <c r="J192" s="309"/>
      <c r="K192" s="328"/>
    </row>
    <row r="193" spans="2:11" ht="18.75" customHeight="1">
      <c r="B193" s="276"/>
      <c r="C193" s="280"/>
      <c r="D193" s="280"/>
      <c r="E193" s="280"/>
      <c r="F193" s="299"/>
      <c r="G193" s="280"/>
      <c r="H193" s="280"/>
      <c r="I193" s="280"/>
      <c r="J193" s="280"/>
      <c r="K193" s="276"/>
    </row>
    <row r="194" spans="2:11" ht="18.75" customHeight="1">
      <c r="B194" s="276"/>
      <c r="C194" s="280"/>
      <c r="D194" s="280"/>
      <c r="E194" s="280"/>
      <c r="F194" s="299"/>
      <c r="G194" s="280"/>
      <c r="H194" s="280"/>
      <c r="I194" s="280"/>
      <c r="J194" s="280"/>
      <c r="K194" s="276"/>
    </row>
    <row r="195" spans="2:11" ht="18.75" customHeight="1">
      <c r="B195" s="286"/>
      <c r="C195" s="286"/>
      <c r="D195" s="286"/>
      <c r="E195" s="286"/>
      <c r="F195" s="286"/>
      <c r="G195" s="286"/>
      <c r="H195" s="286"/>
      <c r="I195" s="286"/>
      <c r="J195" s="286"/>
      <c r="K195" s="286"/>
    </row>
    <row r="196" spans="2:11">
      <c r="B196" s="268"/>
      <c r="C196" s="269"/>
      <c r="D196" s="269"/>
      <c r="E196" s="269"/>
      <c r="F196" s="269"/>
      <c r="G196" s="269"/>
      <c r="H196" s="269"/>
      <c r="I196" s="269"/>
      <c r="J196" s="269"/>
      <c r="K196" s="270"/>
    </row>
    <row r="197" spans="2:11" ht="21">
      <c r="B197" s="271"/>
      <c r="C197" s="392" t="s">
        <v>1273</v>
      </c>
      <c r="D197" s="392"/>
      <c r="E197" s="392"/>
      <c r="F197" s="392"/>
      <c r="G197" s="392"/>
      <c r="H197" s="392"/>
      <c r="I197" s="392"/>
      <c r="J197" s="392"/>
      <c r="K197" s="272"/>
    </row>
    <row r="198" spans="2:11" ht="25.5" customHeight="1">
      <c r="B198" s="271"/>
      <c r="C198" s="336" t="s">
        <v>1274</v>
      </c>
      <c r="D198" s="336"/>
      <c r="E198" s="336"/>
      <c r="F198" s="336" t="s">
        <v>1275</v>
      </c>
      <c r="G198" s="337"/>
      <c r="H198" s="397" t="s">
        <v>1276</v>
      </c>
      <c r="I198" s="397"/>
      <c r="J198" s="397"/>
      <c r="K198" s="272"/>
    </row>
    <row r="199" spans="2:11" ht="5.25" customHeight="1">
      <c r="B199" s="300"/>
      <c r="C199" s="297"/>
      <c r="D199" s="297"/>
      <c r="E199" s="297"/>
      <c r="F199" s="297"/>
      <c r="G199" s="280"/>
      <c r="H199" s="297"/>
      <c r="I199" s="297"/>
      <c r="J199" s="297"/>
      <c r="K199" s="321"/>
    </row>
    <row r="200" spans="2:11" ht="15" customHeight="1">
      <c r="B200" s="300"/>
      <c r="C200" s="280" t="s">
        <v>1266</v>
      </c>
      <c r="D200" s="280"/>
      <c r="E200" s="280"/>
      <c r="F200" s="299" t="s">
        <v>42</v>
      </c>
      <c r="G200" s="280"/>
      <c r="H200" s="394" t="s">
        <v>1277</v>
      </c>
      <c r="I200" s="394"/>
      <c r="J200" s="394"/>
      <c r="K200" s="321"/>
    </row>
    <row r="201" spans="2:11" ht="15" customHeight="1">
      <c r="B201" s="300"/>
      <c r="C201" s="306"/>
      <c r="D201" s="280"/>
      <c r="E201" s="280"/>
      <c r="F201" s="299" t="s">
        <v>43</v>
      </c>
      <c r="G201" s="280"/>
      <c r="H201" s="394" t="s">
        <v>1278</v>
      </c>
      <c r="I201" s="394"/>
      <c r="J201" s="394"/>
      <c r="K201" s="321"/>
    </row>
    <row r="202" spans="2:11" ht="15" customHeight="1">
      <c r="B202" s="300"/>
      <c r="C202" s="306"/>
      <c r="D202" s="280"/>
      <c r="E202" s="280"/>
      <c r="F202" s="299" t="s">
        <v>46</v>
      </c>
      <c r="G202" s="280"/>
      <c r="H202" s="394" t="s">
        <v>1279</v>
      </c>
      <c r="I202" s="394"/>
      <c r="J202" s="394"/>
      <c r="K202" s="321"/>
    </row>
    <row r="203" spans="2:11" ht="15" customHeight="1">
      <c r="B203" s="300"/>
      <c r="C203" s="280"/>
      <c r="D203" s="280"/>
      <c r="E203" s="280"/>
      <c r="F203" s="299" t="s">
        <v>44</v>
      </c>
      <c r="G203" s="280"/>
      <c r="H203" s="394" t="s">
        <v>1280</v>
      </c>
      <c r="I203" s="394"/>
      <c r="J203" s="394"/>
      <c r="K203" s="321"/>
    </row>
    <row r="204" spans="2:11" ht="15" customHeight="1">
      <c r="B204" s="300"/>
      <c r="C204" s="280"/>
      <c r="D204" s="280"/>
      <c r="E204" s="280"/>
      <c r="F204" s="299" t="s">
        <v>45</v>
      </c>
      <c r="G204" s="280"/>
      <c r="H204" s="394" t="s">
        <v>1281</v>
      </c>
      <c r="I204" s="394"/>
      <c r="J204" s="394"/>
      <c r="K204" s="321"/>
    </row>
    <row r="205" spans="2:11" ht="15" customHeight="1">
      <c r="B205" s="300"/>
      <c r="C205" s="280"/>
      <c r="D205" s="280"/>
      <c r="E205" s="280"/>
      <c r="F205" s="299"/>
      <c r="G205" s="280"/>
      <c r="H205" s="280"/>
      <c r="I205" s="280"/>
      <c r="J205" s="280"/>
      <c r="K205" s="321"/>
    </row>
    <row r="206" spans="2:11" ht="15" customHeight="1">
      <c r="B206" s="300"/>
      <c r="C206" s="280" t="s">
        <v>1222</v>
      </c>
      <c r="D206" s="280"/>
      <c r="E206" s="280"/>
      <c r="F206" s="299" t="s">
        <v>78</v>
      </c>
      <c r="G206" s="280"/>
      <c r="H206" s="394" t="s">
        <v>1282</v>
      </c>
      <c r="I206" s="394"/>
      <c r="J206" s="394"/>
      <c r="K206" s="321"/>
    </row>
    <row r="207" spans="2:11" ht="15" customHeight="1">
      <c r="B207" s="300"/>
      <c r="C207" s="306"/>
      <c r="D207" s="280"/>
      <c r="E207" s="280"/>
      <c r="F207" s="299" t="s">
        <v>1119</v>
      </c>
      <c r="G207" s="280"/>
      <c r="H207" s="394" t="s">
        <v>1120</v>
      </c>
      <c r="I207" s="394"/>
      <c r="J207" s="394"/>
      <c r="K207" s="321"/>
    </row>
    <row r="208" spans="2:11" ht="15" customHeight="1">
      <c r="B208" s="300"/>
      <c r="C208" s="280"/>
      <c r="D208" s="280"/>
      <c r="E208" s="280"/>
      <c r="F208" s="299" t="s">
        <v>1117</v>
      </c>
      <c r="G208" s="280"/>
      <c r="H208" s="394" t="s">
        <v>1283</v>
      </c>
      <c r="I208" s="394"/>
      <c r="J208" s="394"/>
      <c r="K208" s="321"/>
    </row>
    <row r="209" spans="2:11" ht="15" customHeight="1">
      <c r="B209" s="338"/>
      <c r="C209" s="306"/>
      <c r="D209" s="306"/>
      <c r="E209" s="306"/>
      <c r="F209" s="299" t="s">
        <v>1121</v>
      </c>
      <c r="G209" s="285"/>
      <c r="H209" s="398" t="s">
        <v>1122</v>
      </c>
      <c r="I209" s="398"/>
      <c r="J209" s="398"/>
      <c r="K209" s="339"/>
    </row>
    <row r="210" spans="2:11" ht="15" customHeight="1">
      <c r="B210" s="338"/>
      <c r="C210" s="306"/>
      <c r="D210" s="306"/>
      <c r="E210" s="306"/>
      <c r="F210" s="299" t="s">
        <v>1123</v>
      </c>
      <c r="G210" s="285"/>
      <c r="H210" s="398" t="s">
        <v>1284</v>
      </c>
      <c r="I210" s="398"/>
      <c r="J210" s="398"/>
      <c r="K210" s="339"/>
    </row>
    <row r="211" spans="2:11" ht="15" customHeight="1">
      <c r="B211" s="338"/>
      <c r="C211" s="306"/>
      <c r="D211" s="306"/>
      <c r="E211" s="306"/>
      <c r="F211" s="340"/>
      <c r="G211" s="285"/>
      <c r="H211" s="341"/>
      <c r="I211" s="341"/>
      <c r="J211" s="341"/>
      <c r="K211" s="339"/>
    </row>
    <row r="212" spans="2:11" ht="15" customHeight="1">
      <c r="B212" s="338"/>
      <c r="C212" s="280" t="s">
        <v>1246</v>
      </c>
      <c r="D212" s="306"/>
      <c r="E212" s="306"/>
      <c r="F212" s="299">
        <v>1</v>
      </c>
      <c r="G212" s="285"/>
      <c r="H212" s="398" t="s">
        <v>1285</v>
      </c>
      <c r="I212" s="398"/>
      <c r="J212" s="398"/>
      <c r="K212" s="339"/>
    </row>
    <row r="213" spans="2:11" ht="15" customHeight="1">
      <c r="B213" s="338"/>
      <c r="C213" s="306"/>
      <c r="D213" s="306"/>
      <c r="E213" s="306"/>
      <c r="F213" s="299">
        <v>2</v>
      </c>
      <c r="G213" s="285"/>
      <c r="H213" s="398" t="s">
        <v>1286</v>
      </c>
      <c r="I213" s="398"/>
      <c r="J213" s="398"/>
      <c r="K213" s="339"/>
    </row>
    <row r="214" spans="2:11" ht="15" customHeight="1">
      <c r="B214" s="338"/>
      <c r="C214" s="306"/>
      <c r="D214" s="306"/>
      <c r="E214" s="306"/>
      <c r="F214" s="299">
        <v>3</v>
      </c>
      <c r="G214" s="285"/>
      <c r="H214" s="398" t="s">
        <v>1287</v>
      </c>
      <c r="I214" s="398"/>
      <c r="J214" s="398"/>
      <c r="K214" s="339"/>
    </row>
    <row r="215" spans="2:11" ht="15" customHeight="1">
      <c r="B215" s="338"/>
      <c r="C215" s="306"/>
      <c r="D215" s="306"/>
      <c r="E215" s="306"/>
      <c r="F215" s="299">
        <v>4</v>
      </c>
      <c r="G215" s="285"/>
      <c r="H215" s="398" t="s">
        <v>1288</v>
      </c>
      <c r="I215" s="398"/>
      <c r="J215" s="398"/>
      <c r="K215" s="339"/>
    </row>
    <row r="216" spans="2:11" ht="12.75" customHeight="1">
      <c r="B216" s="342"/>
      <c r="C216" s="343"/>
      <c r="D216" s="343"/>
      <c r="E216" s="343"/>
      <c r="F216" s="343"/>
      <c r="G216" s="343"/>
      <c r="H216" s="343"/>
      <c r="I216" s="343"/>
      <c r="J216" s="343"/>
      <c r="K216" s="344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01 - Modernizace učebny PC1</vt:lpstr>
      <vt:lpstr>02 - Modernizace učebny PC2</vt:lpstr>
      <vt:lpstr>03 - Oprava WC</vt:lpstr>
      <vt:lpstr>09 - VRN</vt:lpstr>
      <vt:lpstr>Pokyny pro vyplnění</vt:lpstr>
      <vt:lpstr>'01 - Modernizace učebny PC1'!Názvy_tisku</vt:lpstr>
      <vt:lpstr>'02 - Modernizace učebny PC2'!Názvy_tisku</vt:lpstr>
      <vt:lpstr>'03 - Oprava WC'!Názvy_tisku</vt:lpstr>
      <vt:lpstr>'09 - VRN'!Názvy_tisku</vt:lpstr>
      <vt:lpstr>'Rekapitulace stavby'!Názvy_tisku</vt:lpstr>
      <vt:lpstr>'01 - Modernizace učebny PC1'!Oblast_tisku</vt:lpstr>
      <vt:lpstr>'02 - Modernizace učebny PC2'!Oblast_tisku</vt:lpstr>
      <vt:lpstr>'03 - Oprava WC'!Oblast_tisku</vt:lpstr>
      <vt:lpstr>'09 -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mentour\gogo</dc:creator>
  <cp:lastModifiedBy>jiri pitra</cp:lastModifiedBy>
  <dcterms:created xsi:type="dcterms:W3CDTF">2017-08-23T15:29:08Z</dcterms:created>
  <dcterms:modified xsi:type="dcterms:W3CDTF">2017-08-23T17:56:24Z</dcterms:modified>
</cp:coreProperties>
</file>